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FBE3A32D-3FC9-4EC6-BE8D-ED0E64E1EBFE}" xr6:coauthVersionLast="47" xr6:coauthVersionMax="47" xr10:uidLastSave="{00000000-0000-0000-0000-000000000000}"/>
  <workbookProtection lockStructure="1"/>
  <bookViews>
    <workbookView showSheetTabs="0" xWindow="870" yWindow="660" windowWidth="18330" windowHeight="13980" xr2:uid="{082F7D66-0BCE-4E05-AA84-2DB2655DD599}"/>
  </bookViews>
  <sheets>
    <sheet name="入力フォーム" sheetId="1" r:id="rId1"/>
  </sheets>
  <definedNames>
    <definedName name="_xlnm.Print_Area" localSheetId="0">入力フォーム!$A$6:$K$86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 l="1"/>
  <c r="K137" i="1"/>
  <c r="N103" i="1"/>
  <c r="N102" i="1"/>
  <c r="N101" i="1"/>
  <c r="N95" i="1"/>
  <c r="CJ3" i="1" s="1"/>
  <c r="N94" i="1"/>
  <c r="N93" i="1"/>
  <c r="N92" i="1"/>
  <c r="N91" i="1"/>
  <c r="N90" i="1"/>
  <c r="N89" i="1"/>
  <c r="N88" i="1"/>
  <c r="N87" i="1"/>
  <c r="CB3" i="1" s="1"/>
  <c r="N86" i="1"/>
  <c r="N84" i="1"/>
  <c r="C84" i="1"/>
  <c r="N83" i="1"/>
  <c r="N82" i="1"/>
  <c r="C82" i="1"/>
  <c r="N81" i="1"/>
  <c r="N80" i="1"/>
  <c r="BU3" i="1" s="1"/>
  <c r="N79" i="1"/>
  <c r="N78" i="1"/>
  <c r="N77" i="1"/>
  <c r="K77" i="1"/>
  <c r="N76" i="1"/>
  <c r="K76" i="1"/>
  <c r="N75" i="1"/>
  <c r="N74" i="1"/>
  <c r="BO3" i="1" s="1"/>
  <c r="N73" i="1"/>
  <c r="N72" i="1"/>
  <c r="N71" i="1"/>
  <c r="N70" i="1"/>
  <c r="N69" i="1"/>
  <c r="N68" i="1"/>
  <c r="N67" i="1"/>
  <c r="N66" i="1"/>
  <c r="BG3" i="1" s="1"/>
  <c r="N65" i="1"/>
  <c r="N64" i="1"/>
  <c r="N63" i="1"/>
  <c r="N62" i="1"/>
  <c r="N61" i="1"/>
  <c r="N60" i="1"/>
  <c r="N58" i="1"/>
  <c r="N57" i="1"/>
  <c r="AX3" i="1" s="1"/>
  <c r="N56" i="1"/>
  <c r="N55" i="1"/>
  <c r="N54" i="1"/>
  <c r="N53" i="1"/>
  <c r="N52" i="1"/>
  <c r="N51" i="1"/>
  <c r="N50" i="1"/>
  <c r="N49" i="1"/>
  <c r="AP3" i="1" s="1"/>
  <c r="N48" i="1"/>
  <c r="I48" i="1"/>
  <c r="N47" i="1"/>
  <c r="N46" i="1"/>
  <c r="Q45" i="1"/>
  <c r="A45" i="1" s="1"/>
  <c r="P45" i="1"/>
  <c r="N45" i="1"/>
  <c r="C45" i="1"/>
  <c r="Q44" i="1"/>
  <c r="P44" i="1"/>
  <c r="N44" i="1"/>
  <c r="C44" i="1"/>
  <c r="A44" i="1"/>
  <c r="Q43" i="1"/>
  <c r="A43" i="1" s="1"/>
  <c r="P43" i="1"/>
  <c r="N43" i="1"/>
  <c r="C43" i="1"/>
  <c r="N42" i="1"/>
  <c r="Q41" i="1"/>
  <c r="N41" i="1"/>
  <c r="Q40" i="1"/>
  <c r="N40" i="1"/>
  <c r="AG3" i="1" s="1"/>
  <c r="K40" i="1"/>
  <c r="Q39" i="1"/>
  <c r="N39" i="1"/>
  <c r="K39" i="1"/>
  <c r="Q38" i="1"/>
  <c r="N38" i="1"/>
  <c r="L38" i="1"/>
  <c r="Q37" i="1"/>
  <c r="N37" i="1"/>
  <c r="L37" i="1"/>
  <c r="K37" i="1"/>
  <c r="Q36" i="1"/>
  <c r="N36" i="1"/>
  <c r="N35" i="1"/>
  <c r="C35" i="1"/>
  <c r="N34" i="1"/>
  <c r="AA3" i="1" s="1"/>
  <c r="L34" i="1"/>
  <c r="K34" i="1" s="1"/>
  <c r="Q33" i="1"/>
  <c r="N33" i="1"/>
  <c r="Q32" i="1"/>
  <c r="N32" i="1"/>
  <c r="N31" i="1"/>
  <c r="X3" i="1" s="1"/>
  <c r="L31" i="1"/>
  <c r="N30" i="1"/>
  <c r="L30" i="1"/>
  <c r="Q29" i="1"/>
  <c r="N29" i="1"/>
  <c r="N28" i="1"/>
  <c r="N27" i="1"/>
  <c r="G27" i="1"/>
  <c r="Q26" i="1"/>
  <c r="N26" i="1"/>
  <c r="N25" i="1"/>
  <c r="N24" i="1"/>
  <c r="L24" i="1"/>
  <c r="N23" i="1"/>
  <c r="L23" i="1"/>
  <c r="N22" i="1"/>
  <c r="O3" i="1" s="1"/>
  <c r="N21" i="1"/>
  <c r="N3" i="1" s="1"/>
  <c r="L21" i="1"/>
  <c r="G21" i="1"/>
  <c r="N20" i="1"/>
  <c r="N19" i="1"/>
  <c r="Q18" i="1"/>
  <c r="N18" i="1"/>
  <c r="L18" i="1"/>
  <c r="Q16" i="1" s="1"/>
  <c r="Q17" i="1"/>
  <c r="N17" i="1"/>
  <c r="L17" i="1"/>
  <c r="N16" i="1"/>
  <c r="L16" i="1"/>
  <c r="Q13" i="1" s="1"/>
  <c r="Q15" i="1"/>
  <c r="N15" i="1"/>
  <c r="L15" i="1"/>
  <c r="Q14" i="1"/>
  <c r="N14" i="1"/>
  <c r="L14" i="1"/>
  <c r="N13" i="1"/>
  <c r="N12" i="1"/>
  <c r="L12" i="1"/>
  <c r="N11" i="1"/>
  <c r="D3" i="1" s="1"/>
  <c r="L11" i="1"/>
  <c r="Q10" i="1" s="1"/>
  <c r="G11" i="1"/>
  <c r="S10" i="1"/>
  <c r="N10" i="1"/>
  <c r="L10" i="1"/>
  <c r="Q9" i="1"/>
  <c r="N9" i="1"/>
  <c r="B3" i="1" s="1"/>
  <c r="L9" i="1"/>
  <c r="L97" i="1" s="1"/>
  <c r="C7" i="1"/>
  <c r="CI3" i="1"/>
  <c r="CH3" i="1"/>
  <c r="CG3" i="1"/>
  <c r="CF3" i="1"/>
  <c r="CE3" i="1"/>
  <c r="CD3" i="1"/>
  <c r="CC3" i="1"/>
  <c r="CA3" i="1"/>
  <c r="BZ3" i="1"/>
  <c r="BY3" i="1"/>
  <c r="BX3" i="1"/>
  <c r="BW3" i="1"/>
  <c r="BV3" i="1"/>
  <c r="BT3" i="1"/>
  <c r="BS3" i="1"/>
  <c r="BR3" i="1"/>
  <c r="BQ3" i="1"/>
  <c r="BP3" i="1"/>
  <c r="BN3" i="1"/>
  <c r="BM3" i="1"/>
  <c r="BL3" i="1"/>
  <c r="BK3" i="1"/>
  <c r="BJ3" i="1"/>
  <c r="BI3" i="1"/>
  <c r="BH3" i="1"/>
  <c r="BF3" i="1"/>
  <c r="BE3" i="1"/>
  <c r="BD3" i="1"/>
  <c r="BC3" i="1"/>
  <c r="BB3" i="1"/>
  <c r="BA3" i="1"/>
  <c r="AZ3" i="1"/>
  <c r="AY3" i="1"/>
  <c r="AW3" i="1"/>
  <c r="AV3" i="1"/>
  <c r="AU3" i="1"/>
  <c r="AT3" i="1"/>
  <c r="AS3" i="1"/>
  <c r="AR3" i="1"/>
  <c r="AQ3" i="1"/>
  <c r="AO3" i="1"/>
  <c r="AN3" i="1"/>
  <c r="AM3" i="1"/>
  <c r="AL3" i="1"/>
  <c r="AK3" i="1"/>
  <c r="AJ3" i="1"/>
  <c r="AI3" i="1"/>
  <c r="AH3" i="1"/>
  <c r="AF3" i="1"/>
  <c r="AE3" i="1"/>
  <c r="AD3" i="1"/>
  <c r="AC3" i="1"/>
  <c r="AB3" i="1"/>
  <c r="Z3" i="1"/>
  <c r="Y3" i="1"/>
  <c r="W3" i="1"/>
  <c r="V3" i="1"/>
  <c r="U3" i="1"/>
  <c r="T3" i="1"/>
  <c r="S3" i="1"/>
  <c r="Q3" i="1"/>
  <c r="P3" i="1"/>
  <c r="M3" i="1"/>
  <c r="L3" i="1"/>
  <c r="K3" i="1"/>
  <c r="J3" i="1"/>
  <c r="I3" i="1"/>
  <c r="H3" i="1"/>
  <c r="G3" i="1"/>
  <c r="F3" i="1"/>
  <c r="E3" i="1"/>
  <c r="C3" i="1"/>
  <c r="A3" i="1"/>
  <c r="C8" i="1" l="1"/>
  <c r="L98" i="1"/>
</calcChain>
</file>

<file path=xl/sharedStrings.xml><?xml version="1.0" encoding="utf-8"?>
<sst xmlns="http://schemas.openxmlformats.org/spreadsheetml/2006/main" count="545" uniqueCount="211">
  <si>
    <t>姓</t>
    <rPh sb="0" eb="1">
      <t>セイ</t>
    </rPh>
    <phoneticPr fontId="3"/>
  </si>
  <si>
    <t>名</t>
    <rPh sb="0" eb="1">
      <t>メイ</t>
    </rPh>
    <phoneticPr fontId="3"/>
  </si>
  <si>
    <t>姓かな</t>
    <rPh sb="0" eb="1">
      <t>セイ</t>
    </rPh>
    <phoneticPr fontId="3"/>
  </si>
  <si>
    <t>名かな</t>
    <rPh sb="0" eb="1">
      <t>ナ</t>
    </rPh>
    <phoneticPr fontId="3"/>
  </si>
  <si>
    <t>生年月日</t>
    <rPh sb="0" eb="2">
      <t>セイネン</t>
    </rPh>
    <rPh sb="2" eb="4">
      <t>ガッピ</t>
    </rPh>
    <phoneticPr fontId="3"/>
  </si>
  <si>
    <t>部署</t>
    <rPh sb="0" eb="2">
      <t>ブショ</t>
    </rPh>
    <phoneticPr fontId="3"/>
  </si>
  <si>
    <t>勤務先都道府県</t>
    <rPh sb="0" eb="7">
      <t>キンムサキトドウフケン</t>
    </rPh>
    <phoneticPr fontId="3"/>
  </si>
  <si>
    <t>勤務先名称</t>
    <rPh sb="0" eb="5">
      <t>キンムサキメイショウ</t>
    </rPh>
    <phoneticPr fontId="3"/>
  </si>
  <si>
    <t>現職種</t>
  </si>
  <si>
    <t>現職名（肩書）</t>
  </si>
  <si>
    <t>経験年</t>
    <rPh sb="0" eb="3">
      <t>ケイケンネン</t>
    </rPh>
    <phoneticPr fontId="3"/>
  </si>
  <si>
    <t>経験月</t>
    <rPh sb="0" eb="3">
      <t>ケイケンツキ</t>
    </rPh>
    <phoneticPr fontId="3"/>
  </si>
  <si>
    <t>当センターでの
過去の研修参加実績</t>
    <phoneticPr fontId="3"/>
  </si>
  <si>
    <t>修了証書　要不要</t>
    <rPh sb="0" eb="2">
      <t>シュウリョウ</t>
    </rPh>
    <rPh sb="2" eb="4">
      <t>ショウショ</t>
    </rPh>
    <rPh sb="5" eb="6">
      <t>ヨウ</t>
    </rPh>
    <rPh sb="6" eb="8">
      <t>フヨウ</t>
    </rPh>
    <phoneticPr fontId="3"/>
  </si>
  <si>
    <t>参加者情報守秘</t>
    <rPh sb="0" eb="7">
      <t>サンカシャジョウホウシュヒ</t>
    </rPh>
    <phoneticPr fontId="3"/>
  </si>
  <si>
    <t>医師免許取得年月日</t>
    <rPh sb="0" eb="6">
      <t>イシメンキョシュトク</t>
    </rPh>
    <rPh sb="6" eb="9">
      <t>ネンガッピ</t>
    </rPh>
    <phoneticPr fontId="3"/>
  </si>
  <si>
    <t>日本耳鼻咽喉科学会会員番号</t>
    <rPh sb="0" eb="7">
      <t>ニホンジビインコウカ</t>
    </rPh>
    <rPh sb="7" eb="13">
      <t>ガッカイカイインバンゴウ</t>
    </rPh>
    <phoneticPr fontId="3"/>
  </si>
  <si>
    <t>日本眼科医学会会員番号</t>
  </si>
  <si>
    <t>心理士の資格</t>
    <rPh sb="0" eb="3">
      <t>シンリシ</t>
    </rPh>
    <rPh sb="4" eb="6">
      <t>シカク</t>
    </rPh>
    <phoneticPr fontId="3"/>
  </si>
  <si>
    <t>高次脳機能障害支援の経験年</t>
    <rPh sb="0" eb="3">
      <t>コウジノウ</t>
    </rPh>
    <rPh sb="3" eb="5">
      <t>キノウ</t>
    </rPh>
    <rPh sb="5" eb="7">
      <t>ショウガイ</t>
    </rPh>
    <rPh sb="7" eb="9">
      <t>シエン</t>
    </rPh>
    <rPh sb="10" eb="12">
      <t>ケイケン</t>
    </rPh>
    <rPh sb="12" eb="13">
      <t>ネン</t>
    </rPh>
    <phoneticPr fontId="3"/>
  </si>
  <si>
    <t>高次脳機能障害支援の経験月</t>
    <rPh sb="0" eb="3">
      <t>コウジノウ</t>
    </rPh>
    <rPh sb="3" eb="5">
      <t>キノウ</t>
    </rPh>
    <rPh sb="5" eb="7">
      <t>ショウガイ</t>
    </rPh>
    <rPh sb="7" eb="9">
      <t>シエン</t>
    </rPh>
    <rPh sb="10" eb="12">
      <t>ケイケン</t>
    </rPh>
    <rPh sb="12" eb="13">
      <t>ツキ</t>
    </rPh>
    <phoneticPr fontId="3"/>
  </si>
  <si>
    <t>臨床心理士登録番号</t>
    <rPh sb="0" eb="9">
      <t>リンショウシンリシトウロクバンゴウ</t>
    </rPh>
    <phoneticPr fontId="3"/>
  </si>
  <si>
    <t>　公認心理士登録番号</t>
    <rPh sb="1" eb="3">
      <t>コウニン</t>
    </rPh>
    <rPh sb="3" eb="6">
      <t>シンリシ</t>
    </rPh>
    <rPh sb="6" eb="8">
      <t>トウロク</t>
    </rPh>
    <rPh sb="8" eb="10">
      <t>バンゴウ</t>
    </rPh>
    <phoneticPr fontId="3"/>
  </si>
  <si>
    <t>希望コース</t>
    <rPh sb="0" eb="2">
      <t>キボウ</t>
    </rPh>
    <phoneticPr fontId="3"/>
  </si>
  <si>
    <t>看護業務の経験年数</t>
    <rPh sb="0" eb="4">
      <t>カンゴギョウム</t>
    </rPh>
    <rPh sb="5" eb="7">
      <t>ケイケン</t>
    </rPh>
    <rPh sb="7" eb="9">
      <t>ネンスウ</t>
    </rPh>
    <phoneticPr fontId="3"/>
  </si>
  <si>
    <t>看護業務の経験月数</t>
    <rPh sb="0" eb="4">
      <t>カンゴギョウム</t>
    </rPh>
    <rPh sb="5" eb="7">
      <t>ケイケン</t>
    </rPh>
    <rPh sb="7" eb="8">
      <t>ツキ</t>
    </rPh>
    <rPh sb="8" eb="9">
      <t>スウ</t>
    </rPh>
    <phoneticPr fontId="3"/>
  </si>
  <si>
    <t>OT/PT免許取得日</t>
    <rPh sb="5" eb="10">
      <t>メンキョシュトクビ</t>
    </rPh>
    <phoneticPr fontId="3"/>
  </si>
  <si>
    <t>視能訓練士の経験年数</t>
    <rPh sb="0" eb="5">
      <t>シノウクンレンシ</t>
    </rPh>
    <phoneticPr fontId="3"/>
  </si>
  <si>
    <t>視能訓練士の経験月数</t>
    <rPh sb="0" eb="5">
      <t>シノウクンレンシ</t>
    </rPh>
    <rPh sb="8" eb="9">
      <t>ツキ</t>
    </rPh>
    <phoneticPr fontId="3"/>
  </si>
  <si>
    <t>ロービジョンケアの経験年数</t>
    <phoneticPr fontId="3"/>
  </si>
  <si>
    <t>ロービジョンケアの経験月数</t>
    <rPh sb="11" eb="12">
      <t>ツキ</t>
    </rPh>
    <phoneticPr fontId="3"/>
  </si>
  <si>
    <t>受講資格</t>
    <rPh sb="0" eb="4">
      <t>ジュコウシカク</t>
    </rPh>
    <phoneticPr fontId="3"/>
  </si>
  <si>
    <t>郵便番号</t>
  </si>
  <si>
    <t>住所</t>
    <phoneticPr fontId="3"/>
  </si>
  <si>
    <t>住所区分</t>
    <rPh sb="2" eb="4">
      <t>クブン</t>
    </rPh>
    <phoneticPr fontId="3"/>
  </si>
  <si>
    <t>電話番号</t>
  </si>
  <si>
    <t>電話番号区分</t>
    <phoneticPr fontId="3"/>
  </si>
  <si>
    <t>mailアドレス</t>
  </si>
  <si>
    <t>mailアドレス区分</t>
    <phoneticPr fontId="3"/>
  </si>
  <si>
    <t>補聴器外来の有無</t>
    <rPh sb="0" eb="5">
      <t>ホチョウキガイライ</t>
    </rPh>
    <rPh sb="6" eb="8">
      <t>ウム</t>
    </rPh>
    <phoneticPr fontId="3"/>
  </si>
  <si>
    <t>音場検査装置の有無</t>
    <rPh sb="0" eb="2">
      <t>オンジョウ</t>
    </rPh>
    <rPh sb="2" eb="6">
      <t>ケンサソウチ</t>
    </rPh>
    <rPh sb="7" eb="9">
      <t>ウム</t>
    </rPh>
    <phoneticPr fontId="3"/>
  </si>
  <si>
    <t>補聴器特性試験装置の有無</t>
    <rPh sb="0" eb="9">
      <t>ホチョウキトクセイシケンソウチ</t>
    </rPh>
    <rPh sb="10" eb="12">
      <t>ウム</t>
    </rPh>
    <phoneticPr fontId="3"/>
  </si>
  <si>
    <t>音声外来</t>
  </si>
  <si>
    <t>言語外来</t>
    <phoneticPr fontId="3"/>
  </si>
  <si>
    <t>嚥下外来</t>
  </si>
  <si>
    <t>身体障害者更生相談所長の推薦の有無</t>
    <phoneticPr fontId="3"/>
  </si>
  <si>
    <t>前年ST申込</t>
    <rPh sb="0" eb="2">
      <t>ゼンネン</t>
    </rPh>
    <rPh sb="4" eb="6">
      <t>モウシコミ</t>
    </rPh>
    <phoneticPr fontId="3"/>
  </si>
  <si>
    <t>前年ST参加</t>
    <rPh sb="0" eb="2">
      <t>ゼンネン</t>
    </rPh>
    <rPh sb="4" eb="6">
      <t>サンカ</t>
    </rPh>
    <phoneticPr fontId="3"/>
  </si>
  <si>
    <t>年度</t>
    <rPh sb="0" eb="2">
      <t>ネンド</t>
    </rPh>
    <phoneticPr fontId="3"/>
  </si>
  <si>
    <t>勤務先の事業形態</t>
    <rPh sb="0" eb="3">
      <t>キンムサキ</t>
    </rPh>
    <rPh sb="4" eb="8">
      <t>ジギョウケイタイ</t>
    </rPh>
    <phoneticPr fontId="3"/>
  </si>
  <si>
    <t>ロービジョン外来の有無</t>
    <rPh sb="6" eb="8">
      <t>ガイライ</t>
    </rPh>
    <rPh sb="9" eb="11">
      <t>ウム</t>
    </rPh>
    <phoneticPr fontId="3"/>
  </si>
  <si>
    <t>ロービジョン外来の有無検査判断料届出医療機関</t>
  </si>
  <si>
    <t>国リハ医師研修会修了者の有無</t>
    <rPh sb="0" eb="1">
      <t>コク</t>
    </rPh>
    <rPh sb="3" eb="11">
      <t>イシケンシュウカイシュウリョウシャ</t>
    </rPh>
    <rPh sb="12" eb="14">
      <t>ウム</t>
    </rPh>
    <phoneticPr fontId="3"/>
  </si>
  <si>
    <t>国リハ研修終了医師名</t>
    <rPh sb="0" eb="1">
      <t>コク</t>
    </rPh>
    <rPh sb="3" eb="9">
      <t>ケンシュウシュウリョウイシ</t>
    </rPh>
    <rPh sb="9" eb="10">
      <t>メイ</t>
    </rPh>
    <phoneticPr fontId="3"/>
  </si>
  <si>
    <t>参加視能訓練士</t>
    <rPh sb="0" eb="2">
      <t>サンカ</t>
    </rPh>
    <rPh sb="2" eb="7">
      <t>シノウクンレンシ</t>
    </rPh>
    <phoneticPr fontId="3"/>
  </si>
  <si>
    <t>ロービジョンケア実施</t>
    <rPh sb="8" eb="10">
      <t>ジッシ</t>
    </rPh>
    <phoneticPr fontId="3"/>
  </si>
  <si>
    <t>ロービジョンケア実施予定</t>
    <rPh sb="8" eb="12">
      <t>ジッシヨテイ</t>
    </rPh>
    <phoneticPr fontId="3"/>
  </si>
  <si>
    <t>ロービジョンケア関係研修等受講歴</t>
    <rPh sb="8" eb="13">
      <t>カンケイケンシュウトウ</t>
    </rPh>
    <rPh sb="13" eb="16">
      <t>ジュコウレキ</t>
    </rPh>
    <phoneticPr fontId="3"/>
  </si>
  <si>
    <t>吃音の年間担当症例数</t>
    <rPh sb="0" eb="2">
      <t>キツオン</t>
    </rPh>
    <rPh sb="3" eb="10">
      <t>ネンカンタントウショウレイスウ</t>
    </rPh>
    <phoneticPr fontId="3"/>
  </si>
  <si>
    <t>自治体名</t>
    <rPh sb="0" eb="4">
      <t>ジチタイメイ</t>
    </rPh>
    <phoneticPr fontId="3"/>
  </si>
  <si>
    <t>準じた事業名</t>
    <rPh sb="0" eb="1">
      <t>ジュン</t>
    </rPh>
    <rPh sb="3" eb="6">
      <t>ジギョウメイ</t>
    </rPh>
    <phoneticPr fontId="3"/>
  </si>
  <si>
    <t>地マネ（基礎・応用）研修会参加実績</t>
    <rPh sb="0" eb="1">
      <t>チ</t>
    </rPh>
    <rPh sb="4" eb="6">
      <t>キソ</t>
    </rPh>
    <rPh sb="7" eb="9">
      <t>オウヨウ</t>
    </rPh>
    <rPh sb="10" eb="17">
      <t>ケンシュウカイサンカジッセキ</t>
    </rPh>
    <phoneticPr fontId="3"/>
  </si>
  <si>
    <t>小児義手訓練（臨床）の実施状況</t>
    <rPh sb="0" eb="2">
      <t>ショウニ</t>
    </rPh>
    <rPh sb="2" eb="4">
      <t>ギシュ</t>
    </rPh>
    <rPh sb="4" eb="6">
      <t>クンレン</t>
    </rPh>
    <rPh sb="7" eb="9">
      <t>リンショウ</t>
    </rPh>
    <rPh sb="11" eb="13">
      <t>ジッシ</t>
    </rPh>
    <rPh sb="13" eb="15">
      <t>ジョウキョウ</t>
    </rPh>
    <phoneticPr fontId="3"/>
  </si>
  <si>
    <t>吃音の臨床でお困りのこと</t>
    <rPh sb="0" eb="2">
      <t>キツオン</t>
    </rPh>
    <rPh sb="3" eb="5">
      <t>リンショウ</t>
    </rPh>
    <rPh sb="7" eb="8">
      <t>コマ</t>
    </rPh>
    <phoneticPr fontId="3"/>
  </si>
  <si>
    <t>担当自治体・人口</t>
    <rPh sb="0" eb="5">
      <t>タントウジチタイ</t>
    </rPh>
    <rPh sb="6" eb="8">
      <t>ジンコウ</t>
    </rPh>
    <phoneticPr fontId="3"/>
  </si>
  <si>
    <t>T66</t>
    <phoneticPr fontId="3"/>
  </si>
  <si>
    <t>T67</t>
    <phoneticPr fontId="3"/>
  </si>
  <si>
    <t>T68</t>
    <phoneticPr fontId="3"/>
  </si>
  <si>
    <t>T69</t>
    <phoneticPr fontId="3"/>
  </si>
  <si>
    <t>受講理由</t>
    <rPh sb="0" eb="4">
      <t>ジュコウリユウ</t>
    </rPh>
    <phoneticPr fontId="3"/>
  </si>
  <si>
    <t>講師への情報提供の同意</t>
    <rPh sb="0" eb="2">
      <t>コウシ</t>
    </rPh>
    <rPh sb="4" eb="8">
      <t>ジョウホウテイキョウ</t>
    </rPh>
    <rPh sb="9" eb="11">
      <t>ドウイ</t>
    </rPh>
    <phoneticPr fontId="3"/>
  </si>
  <si>
    <t>講師へ情報一部同意しない項目</t>
    <rPh sb="0" eb="2">
      <t>コウシ</t>
    </rPh>
    <rPh sb="3" eb="5">
      <t>ジョウホウ</t>
    </rPh>
    <rPh sb="5" eb="7">
      <t>イチブ</t>
    </rPh>
    <rPh sb="7" eb="9">
      <t>ドウイ</t>
    </rPh>
    <rPh sb="12" eb="14">
      <t>コウモク</t>
    </rPh>
    <phoneticPr fontId="3"/>
  </si>
  <si>
    <t/>
  </si>
  <si>
    <t>なし</t>
  </si>
  <si>
    <t>西暦</t>
    <rPh sb="0" eb="2">
      <t>セイレキ</t>
    </rPh>
    <phoneticPr fontId="3"/>
  </si>
  <si>
    <t>番号</t>
    <rPh sb="0" eb="2">
      <t>バンゴウ</t>
    </rPh>
    <phoneticPr fontId="3"/>
  </si>
  <si>
    <t>令和7年度 義肢装具等適合判定医師研修会（第87回） 受講申込書</t>
  </si>
  <si>
    <t>申込先：</t>
    <phoneticPr fontId="3"/>
  </si>
  <si>
    <t>kenshu1@rehab.go.jp</t>
  </si>
  <si>
    <t>氏名</t>
    <phoneticPr fontId="3"/>
  </si>
  <si>
    <t>（姓）</t>
    <rPh sb="1" eb="2">
      <t>セイ</t>
    </rPh>
    <phoneticPr fontId="3"/>
  </si>
  <si>
    <t>（名）</t>
    <rPh sb="1" eb="2">
      <t>メイ</t>
    </rPh>
    <phoneticPr fontId="3"/>
  </si>
  <si>
    <t>1,2</t>
    <phoneticPr fontId="3"/>
  </si>
  <si>
    <t>フリガナ（全角）</t>
  </si>
  <si>
    <t>（セイ）</t>
    <phoneticPr fontId="3"/>
  </si>
  <si>
    <t>（メイ）</t>
    <phoneticPr fontId="3"/>
  </si>
  <si>
    <t>生年月日</t>
  </si>
  <si>
    <t>勤務先住所の都道府県</t>
  </si>
  <si>
    <t>勤務先名称</t>
  </si>
  <si>
    <t>所属部署</t>
    <rPh sb="0" eb="4">
      <t>ショゾクブショ</t>
    </rPh>
    <phoneticPr fontId="3"/>
  </si>
  <si>
    <t>経験年数</t>
    <phoneticPr fontId="3"/>
  </si>
  <si>
    <t>年</t>
    <rPh sb="0" eb="1">
      <t>ネン</t>
    </rPh>
    <phoneticPr fontId="3"/>
  </si>
  <si>
    <t>か月</t>
    <rPh sb="1" eb="2">
      <t>ゲツ</t>
    </rPh>
    <phoneticPr fontId="3"/>
  </si>
  <si>
    <t>F</t>
    <phoneticPr fontId="3"/>
  </si>
  <si>
    <t>-</t>
    <phoneticPr fontId="3"/>
  </si>
  <si>
    <t>＊＊＊</t>
  </si>
  <si>
    <t>使用</t>
    <phoneticPr fontId="3"/>
  </si>
  <si>
    <t>15条指定医</t>
    <rPh sb="2" eb="3">
      <t>ジョウ</t>
    </rPh>
    <rPh sb="3" eb="6">
      <t>シテイイ</t>
    </rPh>
    <phoneticPr fontId="3"/>
  </si>
  <si>
    <t>日本眼科医学会会員番号</t>
    <rPh sb="0" eb="2">
      <t>ニホン</t>
    </rPh>
    <rPh sb="2" eb="4">
      <t>ガンカ</t>
    </rPh>
    <rPh sb="4" eb="5">
      <t>イ</t>
    </rPh>
    <rPh sb="5" eb="11">
      <t>ガッカイカイインバンゴウ</t>
    </rPh>
    <phoneticPr fontId="3"/>
  </si>
  <si>
    <t>G</t>
    <phoneticPr fontId="3"/>
  </si>
  <si>
    <t>その他</t>
    <rPh sb="2" eb="3">
      <t>ホカ</t>
    </rPh>
    <phoneticPr fontId="3"/>
  </si>
  <si>
    <t>＊＊＊</t>
    <phoneticPr fontId="3"/>
  </si>
  <si>
    <t>＊＊＊＊＊＊</t>
  </si>
  <si>
    <t>高次脳機能障害支援の経験年数</t>
    <rPh sb="0" eb="3">
      <t>コウジノウ</t>
    </rPh>
    <rPh sb="3" eb="5">
      <t>キノウ</t>
    </rPh>
    <rPh sb="5" eb="7">
      <t>ショウガイ</t>
    </rPh>
    <rPh sb="7" eb="9">
      <t>シエン</t>
    </rPh>
    <rPh sb="10" eb="14">
      <t>ケイケンネンスウ</t>
    </rPh>
    <phoneticPr fontId="3"/>
  </si>
  <si>
    <t>H</t>
    <phoneticPr fontId="3"/>
  </si>
  <si>
    <t>公認心理士登録番号</t>
    <rPh sb="0" eb="2">
      <t>コウニン</t>
    </rPh>
    <rPh sb="2" eb="5">
      <t>シンリシ</t>
    </rPh>
    <rPh sb="5" eb="7">
      <t>トウロク</t>
    </rPh>
    <rPh sb="7" eb="9">
      <t>バンゴウ</t>
    </rPh>
    <phoneticPr fontId="3"/>
  </si>
  <si>
    <t>I</t>
    <phoneticPr fontId="3"/>
  </si>
  <si>
    <t>J</t>
    <phoneticPr fontId="3"/>
  </si>
  <si>
    <t>-</t>
  </si>
  <si>
    <r>
      <t xml:space="preserve">住所
</t>
    </r>
    <r>
      <rPr>
        <sz val="8"/>
        <color theme="1"/>
        <rFont val="MS PGothic"/>
        <family val="3"/>
        <charset val="128"/>
      </rPr>
      <t>（全角20文字以内ずつ）</t>
    </r>
    <rPh sb="4" eb="6">
      <t>ゼンカク</t>
    </rPh>
    <rPh sb="8" eb="12">
      <t>モジイナイ</t>
    </rPh>
    <phoneticPr fontId="3"/>
  </si>
  <si>
    <t>区分：1.自　宅
2.勤務先</t>
    <rPh sb="0" eb="2">
      <t>クブン</t>
    </rPh>
    <rPh sb="5" eb="6">
      <t>ジ</t>
    </rPh>
    <rPh sb="7" eb="8">
      <t>タク</t>
    </rPh>
    <rPh sb="11" eb="14">
      <t>キンムサキ</t>
    </rPh>
    <phoneticPr fontId="3"/>
  </si>
  <si>
    <t>.</t>
    <phoneticPr fontId="3"/>
  </si>
  <si>
    <t>1.個　人
2.勤務先</t>
    <rPh sb="2" eb="3">
      <t>コ</t>
    </rPh>
    <rPh sb="4" eb="5">
      <t>ヒト</t>
    </rPh>
    <phoneticPr fontId="3"/>
  </si>
  <si>
    <t>メールアドレス</t>
    <phoneticPr fontId="3"/>
  </si>
  <si>
    <t>常勤医として勤務先の異動予定</t>
    <rPh sb="0" eb="3">
      <t>ジョウキンイ</t>
    </rPh>
    <rPh sb="6" eb="9">
      <t>キンムサキ</t>
    </rPh>
    <rPh sb="10" eb="14">
      <t>イドウヨテイ</t>
    </rPh>
    <phoneticPr fontId="3"/>
  </si>
  <si>
    <t>音声・言語・嚥下いずれかの外来有無</t>
    <rPh sb="0" eb="2">
      <t>オンセイ</t>
    </rPh>
    <rPh sb="3" eb="5">
      <t>ゲンゴ</t>
    </rPh>
    <rPh sb="6" eb="8">
      <t>エンゲ</t>
    </rPh>
    <rPh sb="13" eb="15">
      <t>ガイライ</t>
    </rPh>
    <rPh sb="15" eb="17">
      <t>ウム</t>
    </rPh>
    <phoneticPr fontId="3"/>
  </si>
  <si>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3"/>
  </si>
  <si>
    <t>前年度の言語聴覚士研修会の申込み</t>
    <phoneticPr fontId="3"/>
  </si>
  <si>
    <t>申込の有無</t>
    <rPh sb="0" eb="2">
      <t>モウシコミ</t>
    </rPh>
    <rPh sb="3" eb="5">
      <t>ウム</t>
    </rPh>
    <phoneticPr fontId="3"/>
  </si>
  <si>
    <r>
      <rPr>
        <sz val="9"/>
        <color theme="1"/>
        <rFont val="游ゴシック"/>
        <family val="3"/>
        <charset val="128"/>
        <scheme val="minor"/>
      </rPr>
      <t>参加の有無</t>
    </r>
    <rPh sb="0" eb="2">
      <t>サンカ</t>
    </rPh>
    <rPh sb="3" eb="5">
      <t>ウム</t>
    </rPh>
    <phoneticPr fontId="3"/>
  </si>
  <si>
    <t>勤務先の事業形態</t>
    <phoneticPr fontId="3"/>
  </si>
  <si>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3"/>
  </si>
  <si>
    <t>国リハ視能訓練士研修会参加者</t>
    <rPh sb="0" eb="1">
      <t>コク</t>
    </rPh>
    <rPh sb="3" eb="8">
      <t>シノウクンレンシ</t>
    </rPh>
    <rPh sb="8" eb="11">
      <t>ケンシュウカイ</t>
    </rPh>
    <rPh sb="11" eb="14">
      <t>サンカシャ</t>
    </rPh>
    <phoneticPr fontId="3"/>
  </si>
  <si>
    <t>月頃</t>
    <rPh sb="0" eb="1">
      <t>ゲツ</t>
    </rPh>
    <rPh sb="1" eb="2">
      <t>コロ</t>
    </rPh>
    <phoneticPr fontId="3"/>
  </si>
  <si>
    <t>ロービジョンケア判断料</t>
    <rPh sb="8" eb="11">
      <t>ハンダンリョウ</t>
    </rPh>
    <phoneticPr fontId="3"/>
  </si>
  <si>
    <t>件</t>
    <rPh sb="0" eb="1">
      <t>ケン</t>
    </rPh>
    <phoneticPr fontId="3"/>
  </si>
  <si>
    <t>当研修会への過去の申込回数</t>
    <phoneticPr fontId="3"/>
  </si>
  <si>
    <t>受講理由</t>
    <phoneticPr fontId="3"/>
  </si>
  <si>
    <t>ロービジョンケア判断料</t>
    <rPh sb="8" eb="10">
      <t>ハンダン</t>
    </rPh>
    <rPh sb="10" eb="11">
      <t>リョウ</t>
    </rPh>
    <phoneticPr fontId="3"/>
  </si>
  <si>
    <t>講師への情報提供の同意</t>
    <phoneticPr fontId="3"/>
  </si>
  <si>
    <t>一部同意しない項目</t>
    <rPh sb="0" eb="2">
      <t>イチブ</t>
    </rPh>
    <rPh sb="2" eb="4">
      <t>ドウイ</t>
    </rPh>
    <rPh sb="7" eb="9">
      <t>コウモク</t>
    </rPh>
    <phoneticPr fontId="3"/>
  </si>
  <si>
    <t>修了者情報提供の同意</t>
    <rPh sb="0" eb="3">
      <t>シュウリョウシャ</t>
    </rPh>
    <rPh sb="3" eb="5">
      <t>ジョウホウ</t>
    </rPh>
    <rPh sb="5" eb="7">
      <t>テイキョウ</t>
    </rPh>
    <rPh sb="8" eb="10">
      <t>ドウイ</t>
    </rPh>
    <phoneticPr fontId="3"/>
  </si>
  <si>
    <t>修了者情報一部同意しない項目</t>
    <rPh sb="5" eb="7">
      <t>イチブ</t>
    </rPh>
    <rPh sb="7" eb="9">
      <t>ドウイ</t>
    </rPh>
    <rPh sb="12" eb="14">
      <t>コウモク</t>
    </rPh>
    <phoneticPr fontId="3"/>
  </si>
  <si>
    <t>個人情報の取り扱い</t>
  </si>
  <si>
    <t>研修データの２次利用</t>
    <phoneticPr fontId="3"/>
  </si>
  <si>
    <t>研修時の注意確認</t>
    <phoneticPr fontId="3"/>
  </si>
  <si>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</si>
  <si>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3"/>
  </si>
  <si>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3"/>
  </si>
  <si>
    <t>常勤医として勤務先の異動予定</t>
    <phoneticPr fontId="3"/>
  </si>
  <si>
    <t>当講座への過去の申込回数</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</si>
  <si>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</si>
  <si>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</si>
  <si>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</si>
  <si>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</si>
  <si>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</si>
  <si>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</si>
  <si>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</si>
  <si>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</si>
  <si>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</si>
  <si>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</si>
  <si>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</si>
  <si>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</si>
  <si>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</si>
  <si>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</si>
  <si>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</si>
  <si>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</si>
  <si>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</si>
  <si>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</si>
  <si>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</si>
  <si>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</si>
  <si>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</si>
  <si>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</si>
  <si>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</si>
  <si>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</si>
  <si>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</si>
  <si>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</si>
  <si>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</si>
  <si>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</si>
  <si>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</si>
  <si>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</si>
  <si>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</si>
  <si>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</si>
  <si>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</si>
  <si>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</si>
  <si>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</si>
  <si>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</si>
  <si>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</si>
  <si>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</si>
  <si>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</si>
  <si>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</si>
  <si>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</si>
  <si>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</si>
  <si>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</si>
  <si>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</si>
  <si>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3"/>
  </si>
  <si>
    <t>和歌山県</t>
  </si>
  <si>
    <t>②発達障害支援センター以外の地域支援マネジャー（都道府県等所管部局長の推薦あり）</t>
    <phoneticPr fontId="3"/>
  </si>
  <si>
    <t>鳥取県</t>
  </si>
  <si>
    <t>非該当</t>
    <phoneticPr fontId="3"/>
  </si>
  <si>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</si>
  <si>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</si>
  <si>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</si>
  <si>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</si>
  <si>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</si>
  <si>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</si>
  <si>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</si>
  <si>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</si>
  <si>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</si>
  <si>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</si>
  <si>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</si>
  <si>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</si>
  <si>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</si>
  <si>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</si>
  <si>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</si>
  <si>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</si>
  <si>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</si>
  <si>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3"/>
  </si>
  <si>
    <t>① 地域生活・就労支援を行っている法人等の職員</t>
    <phoneticPr fontId="3"/>
  </si>
  <si>
    <t>② 発達障害者支援センター職員、地域支援マネジャー</t>
    <phoneticPr fontId="3"/>
  </si>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</sst>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7">
    <font>
      <sz val="11"/>
      <color theme="1"/>
      <name val="游ゴシック"/>
      <family val="3"/>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39">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1" xfId="0" applyFont="1" applyBorder="1" applyAlignment="1">
      <alignment horizontal="center" vertical="center" wrapText="1" shrinkToFit="1"/>
    </xf>
    <xf numFmtId="0" fontId="6"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6" fillId="2" borderId="0" xfId="0" applyFont="1" applyFill="1" applyAlignment="1">
      <alignment horizontal="center" vertical="center" shrinkToFit="1"/>
    </xf>
    <xf numFmtId="0" fontId="5" fillId="3" borderId="4"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1" fillId="0" borderId="0" xfId="0" applyNumberFormat="1" applyFont="1" applyAlignment="1">
      <alignment vertical="center" wrapText="1"/>
    </xf>
    <xf numFmtId="0" fontId="12" fillId="0" borderId="0" xfId="0" applyFont="1" applyAlignment="1">
      <alignment horizontal="right" vertical="center"/>
    </xf>
    <xf numFmtId="177" fontId="5" fillId="5" borderId="6" xfId="0" applyNumberFormat="1" applyFont="1" applyFill="1" applyBorder="1" applyAlignment="1" applyProtection="1">
      <alignment horizontal="center" vertical="center"/>
      <protection locked="0"/>
    </xf>
    <xf numFmtId="0" fontId="13" fillId="0" borderId="7" xfId="0" applyFont="1" applyBorder="1" applyAlignment="1">
      <alignment vertical="center"/>
    </xf>
    <xf numFmtId="31" fontId="14" fillId="6"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6" borderId="0" xfId="0" applyFont="1" applyFill="1" applyAlignment="1">
      <alignment horizontal="left" vertical="center" shrinkToFit="1"/>
    </xf>
    <xf numFmtId="31" fontId="16" fillId="0" borderId="0" xfId="0" applyNumberFormat="1" applyFont="1" applyAlignment="1">
      <alignment horizontal="left" vertical="center"/>
    </xf>
    <xf numFmtId="0" fontId="17" fillId="0" borderId="0" xfId="0" applyFont="1" applyAlignment="1" applyProtection="1">
      <alignment horizontal="right" vertical="center"/>
      <protection locked="0"/>
    </xf>
    <xf numFmtId="31" fontId="5"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vertical="center" shrinkToFit="1"/>
    </xf>
    <xf numFmtId="0" fontId="2" fillId="6" borderId="0" xfId="0" applyFont="1" applyFill="1" applyAlignment="1">
      <alignment vertical="center" shrinkToFit="1"/>
    </xf>
    <xf numFmtId="0" fontId="11" fillId="6" borderId="0" xfId="0" applyFont="1" applyFill="1" applyAlignment="1">
      <alignment vertical="center"/>
    </xf>
    <xf numFmtId="0" fontId="9" fillId="0" borderId="0" xfId="0" applyFont="1" applyAlignment="1">
      <alignment vertical="center"/>
    </xf>
    <xf numFmtId="0" fontId="20" fillId="0" borderId="0" xfId="0" applyFont="1" applyAlignment="1">
      <alignment horizontal="right" vertical="center"/>
    </xf>
    <xf numFmtId="0" fontId="23" fillId="0" borderId="0" xfId="0"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left" vertical="center"/>
    </xf>
    <xf numFmtId="0" fontId="0" fillId="7" borderId="0" xfId="0" applyFill="1" applyAlignment="1">
      <alignment vertical="center"/>
    </xf>
    <xf numFmtId="0" fontId="0" fillId="0" borderId="9" xfId="0" applyBorder="1" applyAlignment="1">
      <alignment vertical="center"/>
    </xf>
    <xf numFmtId="0" fontId="5" fillId="0" borderId="5" xfId="0" applyFont="1" applyBorder="1" applyAlignment="1">
      <alignment horizontal="center" vertical="center"/>
    </xf>
    <xf numFmtId="0" fontId="14" fillId="0" borderId="10" xfId="0" applyFont="1" applyBorder="1" applyAlignment="1">
      <alignment horizontal="center" vertical="center"/>
    </xf>
    <xf numFmtId="0" fontId="8" fillId="0" borderId="11" xfId="0" applyFont="1" applyBorder="1" applyAlignment="1">
      <alignment horizontal="right" vertical="center"/>
    </xf>
    <xf numFmtId="0" fontId="1" fillId="0" borderId="11" xfId="0" applyFont="1" applyBorder="1" applyAlignment="1">
      <alignment vertical="center"/>
    </xf>
    <xf numFmtId="0" fontId="9" fillId="0" borderId="12" xfId="0" applyFont="1" applyBorder="1" applyAlignment="1">
      <alignment vertical="center"/>
    </xf>
    <xf numFmtId="0" fontId="30" fillId="0" borderId="0" xfId="0" applyFont="1" applyAlignment="1">
      <alignment vertical="center"/>
    </xf>
    <xf numFmtId="176" fontId="11" fillId="8" borderId="13" xfId="0" applyNumberFormat="1" applyFont="1" applyFill="1" applyBorder="1" applyAlignment="1">
      <alignment vertical="center"/>
    </xf>
    <xf numFmtId="0" fontId="31" fillId="0" borderId="0" xfId="0" applyFont="1" applyAlignment="1">
      <alignment vertical="center"/>
    </xf>
    <xf numFmtId="0" fontId="14" fillId="0" borderId="14" xfId="0" applyFont="1" applyBorder="1" applyAlignment="1">
      <alignment horizontal="center" vertical="center"/>
    </xf>
    <xf numFmtId="0" fontId="32" fillId="0" borderId="0" xfId="0" applyFont="1" applyAlignment="1">
      <alignment vertical="center"/>
    </xf>
    <xf numFmtId="0" fontId="33" fillId="0" borderId="16" xfId="0" applyFont="1" applyBorder="1" applyAlignment="1">
      <alignment horizontal="right" vertical="center"/>
    </xf>
    <xf numFmtId="0" fontId="0" fillId="0" borderId="18" xfId="0" applyBorder="1" applyAlignment="1">
      <alignment vertical="center"/>
    </xf>
    <xf numFmtId="0" fontId="9" fillId="0" borderId="17" xfId="0" applyFont="1" applyBorder="1" applyAlignment="1">
      <alignment vertical="center"/>
    </xf>
    <xf numFmtId="0" fontId="5" fillId="0" borderId="5" xfId="0" applyFont="1" applyBorder="1" applyAlignment="1">
      <alignment horizontal="center" vertical="center" wrapText="1"/>
    </xf>
    <xf numFmtId="0" fontId="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181" fontId="11" fillId="8" borderId="13" xfId="0" applyNumberFormat="1" applyFont="1" applyFill="1" applyBorder="1" applyAlignment="1">
      <alignment vertical="center"/>
    </xf>
    <xf numFmtId="176" fontId="11" fillId="2" borderId="13" xfId="0" applyNumberFormat="1" applyFont="1" applyFill="1" applyBorder="1" applyAlignment="1">
      <alignment vertical="center"/>
    </xf>
    <xf numFmtId="0" fontId="5" fillId="3" borderId="11" xfId="0" applyFont="1" applyFill="1" applyBorder="1" applyAlignment="1" applyProtection="1">
      <alignment horizontal="center" vertical="top"/>
      <protection locked="0"/>
    </xf>
    <xf numFmtId="0" fontId="5" fillId="0" borderId="11" xfId="0" applyFont="1" applyBorder="1" applyAlignment="1">
      <alignment horizontal="center" vertical="top"/>
    </xf>
    <xf numFmtId="0" fontId="29" fillId="0" borderId="0" xfId="0" applyFont="1" applyAlignment="1">
      <alignment vertical="center"/>
    </xf>
    <xf numFmtId="0" fontId="36" fillId="10" borderId="1" xfId="0" applyFont="1" applyFill="1" applyBorder="1" applyAlignment="1">
      <alignment horizontal="center" vertical="center"/>
    </xf>
    <xf numFmtId="0" fontId="5" fillId="0" borderId="5" xfId="0" applyFont="1" applyBorder="1" applyAlignment="1">
      <alignment horizontal="center" vertical="center" wrapText="1" shrinkToFit="1"/>
    </xf>
    <xf numFmtId="0" fontId="30" fillId="7" borderId="0" xfId="0" applyFont="1" applyFill="1" applyAlignment="1">
      <alignment vertical="center"/>
    </xf>
    <xf numFmtId="0" fontId="16" fillId="0" borderId="0" xfId="0" applyFont="1" applyAlignment="1">
      <alignment vertical="center" wrapText="1"/>
    </xf>
    <xf numFmtId="0" fontId="0" fillId="0" borderId="21" xfId="0" applyBorder="1" applyAlignment="1">
      <alignment horizontal="left" vertical="top"/>
    </xf>
    <xf numFmtId="0" fontId="13" fillId="0" borderId="21" xfId="0" applyFont="1" applyBorder="1" applyAlignment="1">
      <alignment horizontal="right" vertical="center"/>
    </xf>
    <xf numFmtId="49" fontId="29"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9" fillId="0" borderId="21" xfId="0" applyFont="1" applyBorder="1" applyAlignment="1">
      <alignment horizontal="left" vertical="top"/>
    </xf>
    <xf numFmtId="0" fontId="9" fillId="0" borderId="22" xfId="0" applyFont="1" applyBorder="1" applyAlignment="1">
      <alignment vertical="center"/>
    </xf>
    <xf numFmtId="0" fontId="38" fillId="0" borderId="0" xfId="0" applyFont="1" applyAlignment="1">
      <alignment vertical="center" wrapText="1"/>
    </xf>
    <xf numFmtId="176" fontId="11" fillId="10" borderId="13" xfId="0" applyNumberFormat="1" applyFont="1" applyFill="1" applyBorder="1" applyAlignment="1">
      <alignment vertical="center"/>
    </xf>
    <xf numFmtId="0" fontId="0" fillId="0" borderId="18" xfId="0" applyBorder="1" applyAlignment="1">
      <alignment horizontal="left" vertical="top"/>
    </xf>
    <xf numFmtId="0" fontId="13" fillId="0" borderId="18" xfId="0" applyFont="1" applyBorder="1" applyAlignment="1">
      <alignment horizontal="right" vertical="center"/>
    </xf>
    <xf numFmtId="49" fontId="29"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0" fontId="11" fillId="0" borderId="0" xfId="0" applyFont="1" applyAlignment="1">
      <alignment horizontal="center" vertical="top"/>
    </xf>
    <xf numFmtId="0" fontId="0" fillId="0" borderId="11" xfId="0" applyBorder="1" applyAlignment="1">
      <alignment horizontal="left" vertical="top"/>
    </xf>
    <xf numFmtId="0" fontId="13" fillId="0" borderId="11" xfId="0" applyFont="1" applyBorder="1" applyAlignment="1">
      <alignment horizontal="right" vertical="center"/>
    </xf>
    <xf numFmtId="49" fontId="29"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9" fillId="0" borderId="11" xfId="0" applyFont="1" applyBorder="1" applyAlignment="1">
      <alignment horizontal="left" vertical="top"/>
    </xf>
    <xf numFmtId="176" fontId="11" fillId="10" borderId="0" xfId="0" applyNumberFormat="1" applyFont="1" applyFill="1" applyAlignment="1">
      <alignment vertical="center"/>
    </xf>
    <xf numFmtId="14" fontId="0" fillId="0" borderId="11" xfId="0" applyNumberFormat="1" applyBorder="1" applyAlignment="1">
      <alignment vertical="center"/>
    </xf>
    <xf numFmtId="0" fontId="5" fillId="0" borderId="19" xfId="0" applyFont="1" applyBorder="1" applyAlignment="1">
      <alignment horizontal="center" vertical="center" wrapText="1"/>
    </xf>
    <xf numFmtId="0" fontId="5" fillId="0" borderId="0" xfId="0" applyFont="1" applyAlignment="1">
      <alignment horizontal="center" vertical="top"/>
    </xf>
    <xf numFmtId="0" fontId="5" fillId="3" borderId="0" xfId="0" applyFont="1" applyFill="1" applyAlignment="1" applyProtection="1">
      <alignment horizontal="center" vertical="top"/>
      <protection locked="0"/>
    </xf>
    <xf numFmtId="14" fontId="5" fillId="0" borderId="19" xfId="0" applyNumberFormat="1" applyFont="1" applyBorder="1" applyAlignment="1">
      <alignment vertical="center"/>
    </xf>
    <xf numFmtId="14" fontId="39" fillId="0" borderId="11" xfId="0" applyNumberFormat="1" applyFont="1" applyBorder="1" applyAlignment="1">
      <alignment horizontal="right" vertical="center"/>
    </xf>
    <xf numFmtId="0" fontId="5" fillId="0" borderId="11" xfId="0" applyFont="1" applyBorder="1" applyAlignment="1">
      <alignment horizontal="center" vertical="top" wrapText="1"/>
    </xf>
    <xf numFmtId="0" fontId="0" fillId="0" borderId="11" xfId="0" applyBorder="1" applyAlignment="1">
      <alignment horizontal="center" vertical="top" wrapText="1"/>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0" fillId="0" borderId="21" xfId="0" applyBorder="1" applyAlignment="1">
      <alignment horizontal="center" vertical="top" wrapText="1"/>
    </xf>
    <xf numFmtId="0" fontId="5" fillId="3" borderId="21" xfId="0" applyFont="1" applyFill="1" applyBorder="1" applyAlignment="1" applyProtection="1">
      <alignment horizontal="center" vertical="top"/>
      <protection locked="0"/>
    </xf>
    <xf numFmtId="0" fontId="5" fillId="0" borderId="21" xfId="0" applyFont="1" applyBorder="1" applyAlignment="1">
      <alignment horizontal="center" vertical="top"/>
    </xf>
    <xf numFmtId="0" fontId="5" fillId="0" borderId="24" xfId="0" applyFont="1" applyBorder="1" applyAlignment="1">
      <alignment horizontal="center" vertical="center"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5" fillId="3" borderId="3" xfId="0" applyFont="1" applyFill="1" applyBorder="1" applyAlignment="1" applyProtection="1">
      <alignment horizontal="center" vertical="top"/>
      <protection locked="0"/>
    </xf>
    <xf numFmtId="0" fontId="5" fillId="0" borderId="3" xfId="0" applyFont="1" applyBorder="1" applyAlignment="1">
      <alignment horizontal="center" vertical="top"/>
    </xf>
    <xf numFmtId="0" fontId="5" fillId="0" borderId="19" xfId="0" applyFont="1" applyBorder="1" applyAlignment="1">
      <alignment horizontal="center" vertical="center"/>
    </xf>
    <xf numFmtId="0" fontId="0" fillId="0" borderId="3" xfId="0" applyBorder="1" applyAlignment="1">
      <alignment horizontal="left" vertical="center"/>
    </xf>
    <xf numFmtId="0" fontId="40" fillId="6" borderId="25" xfId="0" applyFont="1" applyFill="1" applyBorder="1" applyAlignment="1">
      <alignment horizontal="center" vertical="center" shrinkToFit="1"/>
    </xf>
    <xf numFmtId="0" fontId="41" fillId="0" borderId="0" xfId="0" applyFont="1" applyAlignment="1">
      <alignment horizontal="left"/>
    </xf>
    <xf numFmtId="0" fontId="5" fillId="6" borderId="0" xfId="0" applyFont="1" applyFill="1" applyAlignment="1">
      <alignment horizontal="left" vertical="center" indent="1"/>
    </xf>
    <xf numFmtId="0" fontId="5" fillId="0" borderId="3" xfId="0" applyFont="1" applyBorder="1" applyAlignment="1">
      <alignment horizontal="left" vertical="center"/>
    </xf>
    <xf numFmtId="0" fontId="9" fillId="0" borderId="26" xfId="0" applyFont="1" applyBorder="1" applyAlignment="1">
      <alignment vertical="center"/>
    </xf>
    <xf numFmtId="179" fontId="11" fillId="10" borderId="13" xfId="0" applyNumberFormat="1" applyFont="1" applyFill="1" applyBorder="1" applyAlignment="1">
      <alignment vertical="center"/>
    </xf>
    <xf numFmtId="0" fontId="43" fillId="0" borderId="0" xfId="0" applyFont="1" applyAlignment="1">
      <alignment vertical="center"/>
    </xf>
    <xf numFmtId="0" fontId="45" fillId="6" borderId="3" xfId="0" applyFont="1" applyFill="1" applyBorder="1" applyAlignment="1">
      <alignment horizontal="right" vertical="center" wrapText="1"/>
    </xf>
    <xf numFmtId="0" fontId="16" fillId="3" borderId="3" xfId="0" applyFont="1" applyFill="1" applyBorder="1" applyAlignment="1" applyProtection="1">
      <alignment horizontal="center" vertical="center"/>
      <protection locked="0"/>
    </xf>
    <xf numFmtId="0" fontId="46" fillId="0" borderId="26" xfId="0" applyFont="1" applyBorder="1" applyAlignment="1">
      <alignment vertical="center"/>
    </xf>
    <xf numFmtId="0" fontId="47" fillId="0" borderId="0" xfId="0" applyFont="1" applyAlignment="1">
      <alignment vertical="center"/>
    </xf>
    <xf numFmtId="0" fontId="5" fillId="6" borderId="3" xfId="0" applyFont="1" applyFill="1" applyBorder="1" applyAlignment="1">
      <alignment horizontal="left" vertical="center"/>
    </xf>
    <xf numFmtId="0" fontId="49" fillId="0" borderId="18" xfId="0" applyFont="1" applyBorder="1" applyAlignment="1">
      <alignment horizontal="left"/>
    </xf>
    <xf numFmtId="0" fontId="31" fillId="0" borderId="0" xfId="0" applyFont="1" applyAlignment="1">
      <alignment vertical="top" wrapText="1"/>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6" xfId="0" applyFont="1" applyBorder="1" applyAlignment="1">
      <alignment horizontal="right" vertical="top"/>
    </xf>
    <xf numFmtId="176" fontId="11" fillId="0" borderId="13" xfId="0" applyNumberFormat="1" applyFont="1" applyBorder="1" applyAlignment="1">
      <alignment vertical="center"/>
    </xf>
    <xf numFmtId="0" fontId="52" fillId="0" borderId="0" xfId="0" applyFont="1" applyAlignment="1">
      <alignment horizontal="right" vertical="center"/>
    </xf>
    <xf numFmtId="0" fontId="5" fillId="3" borderId="5" xfId="0" applyFont="1" applyFill="1" applyBorder="1" applyAlignment="1" applyProtection="1">
      <alignment horizontal="center" vertical="center"/>
      <protection locked="0"/>
    </xf>
    <xf numFmtId="0" fontId="0" fillId="0" borderId="3" xfId="0" applyBorder="1" applyAlignment="1">
      <alignment vertical="center"/>
    </xf>
    <xf numFmtId="0" fontId="29" fillId="0" borderId="3" xfId="0" applyFont="1" applyBorder="1" applyAlignment="1">
      <alignment horizontal="center" vertical="top"/>
    </xf>
    <xf numFmtId="0" fontId="9" fillId="0" borderId="3" xfId="0" applyFont="1" applyBorder="1" applyAlignment="1">
      <alignment horizontal="left" vertical="top"/>
    </xf>
    <xf numFmtId="0" fontId="9" fillId="0" borderId="29" xfId="0" applyFont="1" applyBorder="1" applyAlignment="1">
      <alignment vertical="center"/>
    </xf>
    <xf numFmtId="0" fontId="20" fillId="0" borderId="0" xfId="0" applyFont="1" applyAlignment="1">
      <alignment vertical="center"/>
    </xf>
    <xf numFmtId="0" fontId="55" fillId="10" borderId="1" xfId="0" applyFont="1" applyFill="1" applyBorder="1" applyAlignment="1">
      <alignment horizontal="center" vertical="center"/>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0" fillId="0" borderId="29" xfId="0" applyBorder="1" applyAlignment="1">
      <alignment vertical="center"/>
    </xf>
    <xf numFmtId="0" fontId="0" fillId="0" borderId="3" xfId="0" applyBorder="1" applyAlignment="1">
      <alignment horizontal="left" vertical="top"/>
    </xf>
    <xf numFmtId="0" fontId="13" fillId="0" borderId="3" xfId="0" applyFont="1" applyBorder="1" applyAlignment="1">
      <alignment horizontal="right" vertical="center"/>
    </xf>
    <xf numFmtId="49" fontId="29"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8" fillId="0" borderId="0" xfId="0" applyFont="1" applyAlignment="1">
      <alignment vertical="center" wrapText="1"/>
    </xf>
    <xf numFmtId="0" fontId="5" fillId="0" borderId="30" xfId="0" applyFont="1" applyBorder="1" applyAlignment="1">
      <alignment vertical="center"/>
    </xf>
    <xf numFmtId="0" fontId="5" fillId="3" borderId="18" xfId="0" applyFont="1" applyFill="1" applyBorder="1" applyAlignment="1" applyProtection="1">
      <alignment horizontal="center" vertical="top"/>
      <protection locked="0"/>
    </xf>
    <xf numFmtId="0" fontId="5" fillId="0" borderId="18" xfId="0" applyFont="1" applyBorder="1" applyAlignment="1" applyProtection="1">
      <alignment horizontal="center" vertical="center"/>
      <protection locked="0"/>
    </xf>
    <xf numFmtId="0" fontId="5" fillId="3" borderId="16" xfId="0" applyFont="1" applyFill="1" applyBorder="1" applyAlignment="1" applyProtection="1">
      <alignment horizontal="center" vertical="top"/>
      <protection locked="0"/>
    </xf>
    <xf numFmtId="176" fontId="59" fillId="0" borderId="13" xfId="0" applyNumberFormat="1" applyFont="1" applyBorder="1" applyAlignment="1">
      <alignment vertical="center"/>
    </xf>
    <xf numFmtId="176" fontId="59" fillId="10" borderId="13" xfId="0" applyNumberFormat="1" applyFont="1" applyFill="1" applyBorder="1" applyAlignment="1">
      <alignment vertical="center"/>
    </xf>
    <xf numFmtId="176" fontId="60" fillId="2" borderId="13" xfId="0" applyNumberFormat="1" applyFont="1" applyFill="1" applyBorder="1" applyAlignment="1">
      <alignment vertical="center"/>
    </xf>
    <xf numFmtId="0" fontId="13" fillId="0" borderId="3" xfId="0" applyFont="1" applyBorder="1" applyAlignment="1">
      <alignment horizontal="left" vertical="top"/>
    </xf>
    <xf numFmtId="0" fontId="30" fillId="6" borderId="12" xfId="0" applyFont="1" applyFill="1" applyBorder="1" applyAlignment="1">
      <alignment vertical="center"/>
    </xf>
    <xf numFmtId="0" fontId="30" fillId="0" borderId="0" xfId="0" applyFont="1" applyAlignment="1" applyProtection="1">
      <alignment vertical="center"/>
      <protection hidden="1"/>
    </xf>
    <xf numFmtId="0" fontId="5" fillId="0" borderId="35" xfId="0" applyFont="1" applyBorder="1" applyAlignment="1">
      <alignment horizontal="center" vertical="center" shrinkToFit="1"/>
    </xf>
    <xf numFmtId="176" fontId="11" fillId="11" borderId="13" xfId="0" applyNumberFormat="1" applyFont="1" applyFill="1" applyBorder="1" applyAlignment="1">
      <alignment vertical="center"/>
    </xf>
    <xf numFmtId="0" fontId="9" fillId="0" borderId="0" xfId="0" applyFont="1" applyAlignment="1" applyProtection="1">
      <alignment vertical="center"/>
      <protection hidden="1"/>
    </xf>
    <xf numFmtId="0" fontId="9" fillId="6" borderId="26" xfId="0" applyFont="1" applyFill="1" applyBorder="1" applyAlignment="1">
      <alignment vertical="center"/>
    </xf>
    <xf numFmtId="0" fontId="5" fillId="0" borderId="39" xfId="0" applyFont="1" applyBorder="1" applyAlignment="1">
      <alignment horizontal="center" vertical="center" shrinkToFit="1"/>
    </xf>
    <xf numFmtId="0" fontId="61" fillId="0" borderId="26" xfId="0" applyFont="1" applyBorder="1"/>
    <xf numFmtId="176" fontId="11" fillId="5" borderId="13" xfId="0" applyNumberFormat="1" applyFont="1" applyFill="1" applyBorder="1" applyAlignment="1">
      <alignment vertical="center"/>
    </xf>
    <xf numFmtId="0" fontId="5" fillId="0" borderId="0" xfId="0" applyFont="1" applyAlignment="1">
      <alignment vertical="center"/>
    </xf>
    <xf numFmtId="0" fontId="62" fillId="0" borderId="0" xfId="0" applyFont="1" applyAlignment="1">
      <alignment vertical="center"/>
    </xf>
    <xf numFmtId="0" fontId="64" fillId="0" borderId="0" xfId="0" applyFont="1" applyAlignment="1">
      <alignment vertical="center"/>
    </xf>
    <xf numFmtId="0" fontId="66" fillId="0" borderId="0" xfId="0" applyFont="1" applyAlignment="1">
      <alignment vertical="center"/>
    </xf>
    <xf numFmtId="176" fontId="11"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11" fillId="11" borderId="0" xfId="0" applyFont="1" applyFill="1" applyAlignment="1" applyProtection="1">
      <alignment vertical="center"/>
      <protection locked="0"/>
    </xf>
    <xf numFmtId="0" fontId="14" fillId="0" borderId="0" xfId="0" applyFont="1" applyAlignment="1">
      <alignment vertical="center"/>
    </xf>
    <xf numFmtId="0" fontId="5"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40" xfId="0" applyFont="1" applyBorder="1" applyAlignment="1">
      <alignment horizontal="center" vertical="center"/>
    </xf>
    <xf numFmtId="0" fontId="71" fillId="0" borderId="0" xfId="0" applyFont="1" applyAlignment="1">
      <alignment horizontal="right" vertical="top"/>
    </xf>
    <xf numFmtId="0" fontId="13" fillId="0" borderId="0" xfId="0" applyFont="1" applyAlignment="1">
      <alignment vertical="center"/>
    </xf>
    <xf numFmtId="0" fontId="5"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0" fillId="12" borderId="0" xfId="0" applyFill="1" applyAlignment="1">
      <alignment vertical="center" wrapText="1"/>
    </xf>
    <xf numFmtId="0" fontId="29" fillId="0" borderId="19"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4" fillId="0" borderId="16" xfId="0" applyFont="1" applyBorder="1" applyAlignment="1">
      <alignment wrapText="1"/>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14" fillId="0" borderId="0" xfId="0" applyFont="1" applyAlignment="1">
      <alignment vertical="center"/>
    </xf>
    <xf numFmtId="0" fontId="0" fillId="0" borderId="0" xfId="0" applyAlignment="1">
      <alignment vertical="center"/>
    </xf>
    <xf numFmtId="0" fontId="68" fillId="0" borderId="0" xfId="0" applyFont="1" applyAlignment="1">
      <alignment vertical="center" wrapText="1"/>
    </xf>
    <xf numFmtId="0" fontId="5" fillId="2" borderId="5" xfId="0"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0" fontId="5"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14" fillId="0" borderId="0" xfId="0" applyFont="1" applyAlignment="1" applyProtection="1">
      <alignment vertical="center"/>
      <protection locked="0"/>
    </xf>
    <xf numFmtId="0" fontId="63" fillId="0" borderId="0" xfId="0" applyFont="1" applyAlignment="1" applyProtection="1">
      <alignment vertical="center" wrapText="1"/>
      <protection locked="0"/>
    </xf>
    <xf numFmtId="0" fontId="34" fillId="0" borderId="0" xfId="0" applyFont="1" applyAlignment="1">
      <alignment vertical="center" wrapText="1"/>
    </xf>
    <xf numFmtId="0" fontId="5" fillId="2" borderId="5" xfId="0" applyFont="1" applyFill="1" applyBorder="1" applyAlignment="1" applyProtection="1">
      <alignment horizontal="center" vertical="center" wrapText="1"/>
      <protection locked="0"/>
    </xf>
    <xf numFmtId="0" fontId="5" fillId="3" borderId="5"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0" borderId="26" xfId="0" applyBorder="1" applyAlignment="1" applyProtection="1">
      <alignment vertical="center"/>
      <protection locked="0"/>
    </xf>
    <xf numFmtId="0" fontId="5" fillId="3" borderId="38"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0" borderId="12" xfId="0" applyBorder="1" applyAlignment="1" applyProtection="1">
      <alignment vertical="center"/>
      <protection locked="0"/>
    </xf>
    <xf numFmtId="0" fontId="5"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0" fontId="5"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5"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0" fillId="0" borderId="23" xfId="0" applyBorder="1" applyAlignment="1" applyProtection="1">
      <alignment vertical="center"/>
      <protection locked="0"/>
    </xf>
    <xf numFmtId="0" fontId="0" fillId="0" borderId="29" xfId="0" applyBorder="1" applyAlignment="1" applyProtection="1">
      <alignment vertical="center"/>
      <protection locked="0"/>
    </xf>
    <xf numFmtId="0" fontId="5"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5"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5" fillId="0" borderId="16" xfId="0" applyFont="1" applyBorder="1" applyAlignment="1">
      <alignment horizontal="center" vertical="center"/>
    </xf>
    <xf numFmtId="0" fontId="0" fillId="0" borderId="17" xfId="0" applyBorder="1" applyAlignment="1">
      <alignment vertical="center"/>
    </xf>
    <xf numFmtId="0" fontId="5"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0" fontId="5"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5"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14" fillId="2" borderId="5" xfId="0" applyFont="1" applyFill="1" applyBorder="1" applyAlignment="1" applyProtection="1">
      <alignment horizontal="left" vertical="center" indent="1"/>
      <protection locked="0"/>
    </xf>
    <xf numFmtId="0" fontId="37" fillId="0" borderId="3" xfId="0" applyFont="1" applyBorder="1" applyAlignment="1" applyProtection="1">
      <alignment horizontal="left" vertical="center" indent="1"/>
      <protection locked="0"/>
    </xf>
    <xf numFmtId="0" fontId="5"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2" borderId="0" xfId="0" applyFont="1" applyFill="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58" fillId="0" borderId="31" xfId="0" applyFont="1" applyBorder="1" applyAlignment="1">
      <alignment horizontal="left" vertical="center" wrapText="1"/>
    </xf>
    <xf numFmtId="0" fontId="58" fillId="0" borderId="31" xfId="0" applyFont="1" applyBorder="1" applyAlignment="1">
      <alignment vertical="center" wrapText="1"/>
    </xf>
    <xf numFmtId="0" fontId="58" fillId="0" borderId="32" xfId="0" applyFont="1" applyBorder="1" applyAlignment="1">
      <alignment vertical="center" wrapText="1"/>
    </xf>
    <xf numFmtId="56" fontId="5" fillId="3" borderId="5" xfId="0" applyNumberFormat="1" applyFont="1" applyFill="1" applyBorder="1" applyAlignment="1" applyProtection="1">
      <alignment horizontal="center" vertical="center"/>
      <protection locked="0"/>
    </xf>
    <xf numFmtId="56" fontId="48" fillId="3" borderId="5" xfId="1" applyNumberFormat="1" applyFill="1" applyBorder="1" applyAlignment="1" applyProtection="1">
      <alignment horizontal="left" vertical="center"/>
      <protection locked="0"/>
    </xf>
    <xf numFmtId="0" fontId="50" fillId="0" borderId="18" xfId="0" applyFont="1" applyBorder="1" applyAlignment="1">
      <alignment horizontal="right" vertical="top"/>
    </xf>
    <xf numFmtId="0" fontId="16"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2" borderId="5" xfId="0" applyFont="1" applyFill="1" applyBorder="1" applyAlignment="1" applyProtection="1">
      <alignment vertical="top"/>
      <protection locked="0"/>
    </xf>
    <xf numFmtId="0" fontId="5" fillId="0" borderId="3" xfId="0" applyFont="1" applyBorder="1" applyAlignment="1" applyProtection="1">
      <alignment vertical="top"/>
      <protection locked="0"/>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6" xfId="0" applyFont="1" applyBorder="1" applyAlignment="1">
      <alignment vertical="center"/>
    </xf>
    <xf numFmtId="0" fontId="5" fillId="0" borderId="11" xfId="0" applyFont="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5" fillId="3" borderId="5" xfId="0" applyFont="1" applyFill="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0" fillId="0" borderId="28" xfId="0" applyBorder="1" applyAlignment="1">
      <alignment horizontal="center" vertical="center"/>
    </xf>
    <xf numFmtId="49" fontId="5"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0" fontId="37" fillId="2" borderId="11" xfId="0" applyFont="1" applyFill="1" applyBorder="1" applyAlignment="1" applyProtection="1">
      <alignment vertical="center"/>
      <protection locked="0"/>
    </xf>
    <xf numFmtId="14" fontId="0" fillId="3" borderId="11" xfId="0" applyNumberFormat="1" applyFill="1" applyBorder="1" applyAlignment="1" applyProtection="1">
      <alignment vertical="center"/>
      <protection locked="0"/>
    </xf>
    <xf numFmtId="0" fontId="0" fillId="3" borderId="12" xfId="0" applyFill="1" applyBorder="1" applyAlignment="1" applyProtection="1">
      <alignment vertical="center"/>
      <protection locked="0"/>
    </xf>
    <xf numFmtId="49" fontId="5"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0" xfId="0" applyFont="1" applyAlignment="1">
      <alignment horizontal="center" vertical="center"/>
    </xf>
    <xf numFmtId="0" fontId="0" fillId="0" borderId="23" xfId="0" applyBorder="1" applyAlignment="1">
      <alignment vertical="center"/>
    </xf>
    <xf numFmtId="0" fontId="5"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2" borderId="19" xfId="0" applyFont="1" applyFill="1" applyBorder="1" applyAlignment="1" applyProtection="1">
      <alignment vertical="center"/>
      <protection locked="0"/>
    </xf>
    <xf numFmtId="0" fontId="0" fillId="0" borderId="11" xfId="0" applyBorder="1" applyAlignment="1" applyProtection="1">
      <alignment vertical="center"/>
      <protection locked="0"/>
    </xf>
    <xf numFmtId="0" fontId="5" fillId="0" borderId="0" xfId="0" applyFont="1" applyAlignment="1">
      <alignment horizontal="center" vertical="top" wrapText="1"/>
    </xf>
    <xf numFmtId="0" fontId="0" fillId="0" borderId="0" xfId="0" applyAlignment="1">
      <alignment horizontal="center" vertical="top" wrapText="1"/>
    </xf>
    <xf numFmtId="179" fontId="5"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4" fillId="0" borderId="11" xfId="0" applyNumberFormat="1" applyFont="1" applyBorder="1" applyAlignment="1">
      <alignment horizontal="left"/>
    </xf>
    <xf numFmtId="0" fontId="14" fillId="3" borderId="19" xfId="0" applyFont="1" applyFill="1" applyBorder="1" applyAlignment="1" applyProtection="1">
      <alignment horizontal="left" vertical="top" wrapText="1" indent="1" shrinkToFit="1"/>
      <protection locked="0"/>
    </xf>
    <xf numFmtId="0" fontId="37" fillId="3" borderId="11" xfId="0" applyFont="1" applyFill="1" applyBorder="1" applyAlignment="1" applyProtection="1">
      <alignment horizontal="left" vertical="top" wrapText="1" indent="1"/>
      <protection locked="0"/>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5" fillId="2" borderId="14"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1" xfId="0" applyFont="1" applyBorder="1" applyAlignment="1">
      <alignment horizontal="left" vertical="top" indent="1" shrinkToFit="1"/>
    </xf>
    <xf numFmtId="0" fontId="35" fillId="0" borderId="12" xfId="0" applyFont="1" applyBorder="1" applyAlignment="1">
      <alignment horizontal="left" vertical="top" indent="1" shrinkToFit="1"/>
    </xf>
    <xf numFmtId="0" fontId="0" fillId="3" borderId="11" xfId="0" applyFill="1" applyBorder="1" applyAlignment="1" applyProtection="1">
      <alignment horizontal="left" vertical="center"/>
      <protection locked="0"/>
    </xf>
    <xf numFmtId="0" fontId="5"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13"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13"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5"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4" fillId="0" borderId="18" xfId="0" applyNumberFormat="1" applyFont="1" applyBorder="1" applyAlignment="1">
      <alignment horizontal="left"/>
    </xf>
    <xf numFmtId="0" fontId="5" fillId="2" borderId="19" xfId="0" applyFont="1" applyFill="1" applyBorder="1" applyAlignment="1" applyProtection="1">
      <alignment horizontal="center" vertical="center"/>
      <protection locked="0"/>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9" fillId="0" borderId="0" xfId="0" applyFont="1" applyAlignment="1">
      <alignment horizontal="center" vertical="center" shrinkToFit="1"/>
    </xf>
    <xf numFmtId="0" fontId="0" fillId="0" borderId="0" xfId="0" applyAlignment="1">
      <alignment vertical="center" shrinkToFit="1"/>
    </xf>
    <xf numFmtId="178" fontId="21" fillId="0" borderId="0" xfId="0" applyNumberFormat="1" applyFont="1" applyAlignment="1">
      <alignment horizontal="left" vertical="center"/>
    </xf>
    <xf numFmtId="178" fontId="22" fillId="0" borderId="0" xfId="0" applyNumberFormat="1" applyFont="1" applyAlignment="1">
      <alignment horizontal="left" vertical="center"/>
    </xf>
    <xf numFmtId="0" fontId="28" fillId="0" borderId="0" xfId="0" applyFont="1" applyAlignment="1">
      <alignment horizontal="left" vertical="center" shrinkToFit="1"/>
    </xf>
    <xf numFmtId="176" fontId="13" fillId="3" borderId="11" xfId="0" applyNumberFormat="1" applyFont="1" applyFill="1" applyBorder="1" applyAlignment="1" applyProtection="1">
      <alignment horizontal="left" vertical="center" wrapText="1" indent="1"/>
      <protection locked="0"/>
    </xf>
    <xf numFmtId="176" fontId="29" fillId="0" borderId="11" xfId="0" applyNumberFormat="1" applyFont="1" applyBorder="1" applyAlignment="1" applyProtection="1">
      <alignment horizontal="left" vertical="center" indent="1"/>
      <protection locked="0"/>
    </xf>
    <xf numFmtId="176" fontId="13"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03C59-E23C-4B6F-BA3B-1FCBF042AF87}">
  <sheetPr codeName="Sheet2"/>
  <dimension ref="A1:CN1006"/>
  <sheetViews>
    <sheetView showGridLines="0" showRowColHeaders="0" tabSelected="1" topLeftCell="A6" zoomScaleNormal="100" workbookViewId="0">
      <selection activeCell="E9" sqref="E9:F9"/>
    </sheetView>
  </sheetViews>
  <sheetFormatPr defaultColWidth="12.625" defaultRowHeight="18.75"/>
  <cols>
    <col min="1" max="1" width="5.375" style="44" customWidth="1"/>
    <col min="2" max="2" width="6.75" style="23" hidden="1" customWidth="1"/>
    <col min="3" max="3" width="22.75" style="23" customWidth="1"/>
    <col min="4" max="4" width="3.75" style="23" customWidth="1"/>
    <col min="5" max="5" width="5.875" style="23" customWidth="1"/>
    <col min="6" max="9" width="9.375" style="23" customWidth="1"/>
    <col min="10" max="10" width="3.25" style="44" customWidth="1"/>
    <col min="11" max="11" width="6.75" style="44" customWidth="1"/>
    <col min="12" max="12" width="5.5" style="23" hidden="1" customWidth="1"/>
    <col min="13" max="13" width="8.625" style="42" hidden="1" customWidth="1"/>
    <col min="14" max="14" width="8.5" style="43"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11</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v>
      </c>
      <c r="O3" s="24" t="str">
        <f>$N$22</f>
        <v>＊＊＊</v>
      </c>
      <c r="P3" s="24" t="str">
        <f>$N$23</f>
        <v>＊＊＊</v>
      </c>
      <c r="Q3" s="24" t="str">
        <f>$N$24</f>
        <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
      </c>
      <c r="CC3" s="24" t="str">
        <f>$N$88</f>
        <v/>
      </c>
      <c r="CD3" s="24" t="str">
        <f>$N$89</f>
        <v/>
      </c>
      <c r="CE3" s="24" t="str">
        <f>$N$90</f>
        <v/>
      </c>
      <c r="CF3" s="24" t="str">
        <f>$N$91</f>
        <v/>
      </c>
      <c r="CG3" s="24" t="str">
        <f>$N$92</f>
        <v>＊＊＊</v>
      </c>
      <c r="CH3" s="24" t="str">
        <f>$N$93</f>
        <v>＊＊＊</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1</v>
      </c>
      <c r="B5" s="36"/>
      <c r="C5" s="37"/>
      <c r="D5" s="38"/>
      <c r="E5" s="38"/>
      <c r="F5" s="38"/>
      <c r="G5" s="38"/>
      <c r="H5" s="38"/>
      <c r="I5" s="39"/>
      <c r="J5" s="40"/>
      <c r="K5" s="40"/>
      <c r="M5" s="23"/>
      <c r="N5" s="20"/>
    </row>
    <row r="6" spans="1:92" ht="34.5" customHeight="1">
      <c r="A6" s="328"/>
      <c r="B6" s="329"/>
      <c r="C6" s="330" t="s">
        <v>76</v>
      </c>
      <c r="D6" s="331"/>
      <c r="E6" s="331"/>
      <c r="F6" s="331"/>
      <c r="G6" s="331"/>
      <c r="H6" s="331"/>
      <c r="I6" s="331"/>
      <c r="J6" s="331"/>
      <c r="K6" s="41"/>
      <c r="L6" s="23">
        <v>45870</v>
      </c>
    </row>
    <row r="7" spans="1:92" ht="25.5" customHeight="1">
      <c r="B7" s="45"/>
      <c r="C7" s="332">
        <f>IF(LEN(L6)&gt;0,L6,"")</f>
        <v>45870</v>
      </c>
      <c r="D7" s="332"/>
      <c r="E7" s="333"/>
      <c r="F7" s="46" t="s">
        <v>77</v>
      </c>
      <c r="G7" s="23" t="s">
        <v>78</v>
      </c>
      <c r="H7" s="47"/>
      <c r="I7" s="48"/>
      <c r="J7" s="49"/>
      <c r="K7" s="49"/>
      <c r="M7" s="50">
        <v>0</v>
      </c>
      <c r="N7" s="51"/>
    </row>
    <row r="8" spans="1:92" ht="18.75" customHeight="1">
      <c r="B8" s="52"/>
      <c r="C8" s="334" t="str">
        <f>IF(L97&gt;0,L98,"※各項目をもれなく入力お願いします。（黄色の箇所はリスト▼から選択してください）")</f>
        <v>※各項目をもれなく入力お願いします。（黄色の箇所はリスト▼から選択してください）</v>
      </c>
      <c r="D8" s="331"/>
      <c r="E8" s="331"/>
      <c r="F8" s="331"/>
      <c r="G8" s="331"/>
      <c r="H8" s="331"/>
      <c r="I8" s="331"/>
      <c r="J8" s="331"/>
      <c r="M8" s="1"/>
      <c r="N8" s="43">
        <v>11</v>
      </c>
      <c r="O8" s="53">
        <v>5</v>
      </c>
    </row>
    <row r="9" spans="1:92" ht="19.5" customHeight="1">
      <c r="B9" s="54"/>
      <c r="C9" s="55" t="s">
        <v>79</v>
      </c>
      <c r="D9" s="56" t="s">
        <v>80</v>
      </c>
      <c r="E9" s="335"/>
      <c r="F9" s="336"/>
      <c r="G9" s="57" t="s">
        <v>81</v>
      </c>
      <c r="H9" s="337"/>
      <c r="I9" s="338"/>
      <c r="J9" s="58"/>
      <c r="K9" s="59" t="s">
        <v>82</v>
      </c>
      <c r="L9" s="60">
        <f>IFERROR(FIND(CHAR(10),E9),0)</f>
        <v>0</v>
      </c>
      <c r="M9" s="2" t="s">
        <v>0</v>
      </c>
      <c r="N9" s="61" t="str">
        <f>IF(LEN(E9)&gt;0,E9,"")</f>
        <v/>
      </c>
      <c r="O9" s="53" t="s">
        <v>72</v>
      </c>
      <c r="Q9" s="62" t="str">
        <f>IF(L9+L10=0,"",IF(L9&gt;0,"「姓」","")&amp;IF(L10&gt;0,"「名」","")&amp;"改行しないでください")</f>
        <v/>
      </c>
    </row>
    <row r="10" spans="1:92" ht="19.5" customHeight="1">
      <c r="C10" s="55" t="s">
        <v>83</v>
      </c>
      <c r="D10" s="63"/>
      <c r="E10" s="64" t="s">
        <v>84</v>
      </c>
      <c r="F10" s="319"/>
      <c r="G10" s="320"/>
      <c r="H10" s="65" t="s">
        <v>85</v>
      </c>
      <c r="I10" s="321"/>
      <c r="J10" s="322"/>
      <c r="K10" s="323"/>
      <c r="L10" s="60">
        <f>IFERROR(FIND(CHAR(10),H9),0)</f>
        <v>0</v>
      </c>
      <c r="M10" s="2" t="s">
        <v>1</v>
      </c>
      <c r="N10" s="61" t="str">
        <f>IF(LEN(H9)&gt;0,H9,"")</f>
        <v/>
      </c>
      <c r="O10" s="53" t="s">
        <v>72</v>
      </c>
      <c r="Q10" s="62" t="str">
        <f>IF(L11+L12=0,"",IF(L11&gt;0,"「姓かな」","")&amp;IF(L12&gt;0,"「名かな」","")&amp;"改行しないでください")</f>
        <v/>
      </c>
      <c r="S10" s="44" t="str">
        <f>IF(LENB(DBCS(F10))-LENB(ASC(F10))=0,"",1)</f>
        <v/>
      </c>
    </row>
    <row r="11" spans="1:92" ht="19.5" customHeight="1">
      <c r="C11" s="55" t="s">
        <v>86</v>
      </c>
      <c r="D11" s="324"/>
      <c r="E11" s="325"/>
      <c r="F11" s="325"/>
      <c r="G11" s="326" t="str">
        <f>IF(LEN(D11)&gt;0,D11,"")</f>
        <v/>
      </c>
      <c r="H11" s="326"/>
      <c r="I11" s="66"/>
      <c r="J11" s="66"/>
      <c r="K11" s="67">
        <v>5</v>
      </c>
      <c r="L11" s="60">
        <f>IFERROR(FIND(CHAR(10),F10),0)</f>
        <v>0</v>
      </c>
      <c r="M11" s="2" t="s">
        <v>2</v>
      </c>
      <c r="N11" s="61" t="str">
        <f>IF(LEN(F10)&gt;0,F10,"")</f>
        <v/>
      </c>
      <c r="O11" s="53" t="s">
        <v>72</v>
      </c>
      <c r="Q11" s="62"/>
    </row>
    <row r="12" spans="1:92" ht="19.5" customHeight="1">
      <c r="C12" s="68" t="s">
        <v>87</v>
      </c>
      <c r="D12" s="327"/>
      <c r="E12" s="299"/>
      <c r="F12" s="299"/>
      <c r="G12" s="69"/>
      <c r="H12" s="70"/>
      <c r="I12" s="71"/>
      <c r="J12" s="70"/>
      <c r="K12" s="59">
        <v>7</v>
      </c>
      <c r="L12" s="60">
        <f>IFERROR(FIND(CHAR(10),I10),0)</f>
        <v>0</v>
      </c>
      <c r="M12" s="1" t="s">
        <v>3</v>
      </c>
      <c r="N12" s="61" t="str">
        <f>IF(LEN(I10)&gt;0,I10,"")</f>
        <v/>
      </c>
      <c r="O12" s="53" t="s">
        <v>72</v>
      </c>
    </row>
    <row r="13" spans="1:92" ht="19.5" customHeight="1">
      <c r="C13" s="55" t="s">
        <v>88</v>
      </c>
      <c r="D13" s="311"/>
      <c r="E13" s="299"/>
      <c r="F13" s="299"/>
      <c r="G13" s="299"/>
      <c r="H13" s="299"/>
      <c r="I13" s="299"/>
      <c r="J13" s="299"/>
      <c r="K13" s="225"/>
      <c r="M13" s="2" t="s">
        <v>4</v>
      </c>
      <c r="N13" s="72" t="str">
        <f>IF(LEN(D11)&gt;0,D11,"")</f>
        <v/>
      </c>
      <c r="O13" s="53" t="s">
        <v>72</v>
      </c>
      <c r="Q13" s="62" t="str">
        <f>IF(L16=0,"","「勤務先名称」改行しないでください")</f>
        <v/>
      </c>
    </row>
    <row r="14" spans="1:92" ht="19.5" customHeight="1">
      <c r="C14" s="55" t="s">
        <v>89</v>
      </c>
      <c r="D14" s="311"/>
      <c r="E14" s="299"/>
      <c r="F14" s="299"/>
      <c r="G14" s="299"/>
      <c r="H14" s="299"/>
      <c r="I14" s="299"/>
      <c r="J14" s="299"/>
      <c r="K14" s="225"/>
      <c r="L14" s="60">
        <f>IFERROR(FIND(CHAR(10),D14),0)</f>
        <v>0</v>
      </c>
      <c r="M14" s="2" t="s">
        <v>5</v>
      </c>
      <c r="N14" s="72" t="str">
        <f>IF(LEN(D14)&gt;0,D14,"")</f>
        <v/>
      </c>
      <c r="O14" s="53" t="s">
        <v>72</v>
      </c>
      <c r="Q14" s="62" t="str">
        <f>IF(L14=0,"","「所属部署」改行しないでください")</f>
        <v/>
      </c>
    </row>
    <row r="15" spans="1:92" ht="19.5" customHeight="1">
      <c r="C15" s="55" t="s">
        <v>8</v>
      </c>
      <c r="D15" s="312"/>
      <c r="E15" s="313"/>
      <c r="F15" s="313"/>
      <c r="G15" s="313"/>
      <c r="H15" s="314"/>
      <c r="I15" s="314"/>
      <c r="J15" s="314"/>
      <c r="K15" s="315"/>
      <c r="L15" s="60">
        <f t="shared" ref="L15:L16" si="0">IFERROR(FIND(CHAR(10),D15),0)</f>
        <v>0</v>
      </c>
      <c r="M15" s="2" t="s">
        <v>6</v>
      </c>
      <c r="N15" s="73" t="str">
        <f>IF(LEN(D12)&gt;0,D12,"")</f>
        <v/>
      </c>
      <c r="O15" s="53" t="s">
        <v>72</v>
      </c>
      <c r="Q15" s="62" t="str">
        <f>IF(L17=0,"","「現職種」改行しないでください")</f>
        <v/>
      </c>
    </row>
    <row r="16" spans="1:92" ht="19.5" customHeight="1">
      <c r="C16" s="55" t="s">
        <v>9</v>
      </c>
      <c r="D16" s="311"/>
      <c r="E16" s="316"/>
      <c r="F16" s="316"/>
      <c r="G16" s="316"/>
      <c r="H16" s="316"/>
      <c r="I16" s="316"/>
      <c r="J16" s="316"/>
      <c r="K16" s="225"/>
      <c r="L16" s="60">
        <f t="shared" si="0"/>
        <v>0</v>
      </c>
      <c r="M16" s="2" t="s">
        <v>7</v>
      </c>
      <c r="N16" s="61" t="str">
        <f>IF(LEN(D13)&gt;0,D13,"")</f>
        <v/>
      </c>
      <c r="O16" s="53" t="s">
        <v>72</v>
      </c>
      <c r="Q16" s="62" t="str">
        <f>IF(L18=0,"","「現職名」改行しないでください")</f>
        <v/>
      </c>
    </row>
    <row r="17" spans="2:18" ht="19.5" customHeight="1">
      <c r="C17" s="68" t="s">
        <v>90</v>
      </c>
      <c r="D17" s="317"/>
      <c r="E17" s="318"/>
      <c r="F17" s="318"/>
      <c r="G17" s="74"/>
      <c r="H17" s="75" t="s">
        <v>91</v>
      </c>
      <c r="I17" s="74"/>
      <c r="J17" s="277" t="s">
        <v>92</v>
      </c>
      <c r="K17" s="203"/>
      <c r="L17" s="60">
        <f>IFERROR(FIND(CHAR(10),D15),0)</f>
        <v>0</v>
      </c>
      <c r="M17" s="1" t="s">
        <v>8</v>
      </c>
      <c r="N17" s="61" t="str">
        <f t="shared" ref="N17:N18" si="1">IF(LEN(D15)&gt;0,D15,"")</f>
        <v/>
      </c>
      <c r="O17" s="53" t="s">
        <v>72</v>
      </c>
      <c r="P17" s="76" t="s">
        <v>93</v>
      </c>
      <c r="Q17" s="23">
        <f>IF(F92+F93=100,1,IF(G17="＊＊＊",0,IF(F92&lt;=G17,IF(G17&lt;=F93,1,0),0)))</f>
        <v>1</v>
      </c>
    </row>
    <row r="18" spans="2:18" ht="40.5" hidden="1" customHeight="1">
      <c r="B18" s="77" t="s">
        <v>94</v>
      </c>
      <c r="C18" s="78" t="s">
        <v>12</v>
      </c>
      <c r="D18" s="305" t="s">
        <v>95</v>
      </c>
      <c r="E18" s="306"/>
      <c r="F18" s="306"/>
      <c r="G18" s="306"/>
      <c r="H18" s="306"/>
      <c r="I18" s="306"/>
      <c r="J18" s="306"/>
      <c r="K18" s="59"/>
      <c r="L18" s="60">
        <f>IFERROR(FIND(CHAR(10),D16),0)</f>
        <v>0</v>
      </c>
      <c r="M18" s="1" t="s">
        <v>9</v>
      </c>
      <c r="N18" s="61" t="str">
        <f t="shared" si="1"/>
        <v/>
      </c>
      <c r="O18" s="79" t="s">
        <v>72</v>
      </c>
      <c r="Q18" s="62" t="str">
        <f>IF(L21=0,"","「参加実績」改行しないでください")</f>
        <v/>
      </c>
      <c r="R18" s="80"/>
    </row>
    <row r="19" spans="2:18" ht="19.5" hidden="1" customHeight="1">
      <c r="B19" s="77" t="s">
        <v>94</v>
      </c>
      <c r="C19" s="14" t="s">
        <v>13</v>
      </c>
      <c r="D19" s="307" t="s">
        <v>95</v>
      </c>
      <c r="E19" s="308"/>
      <c r="F19" s="81"/>
      <c r="G19" s="82"/>
      <c r="H19" s="83"/>
      <c r="I19" s="84"/>
      <c r="J19" s="85" t="b">
        <v>1</v>
      </c>
      <c r="K19" s="86"/>
      <c r="L19" s="87"/>
      <c r="M19" s="1" t="s">
        <v>10</v>
      </c>
      <c r="N19" s="88" t="str">
        <f>IF(LEN(G17)&gt;0,G17,"")</f>
        <v/>
      </c>
      <c r="O19" s="79" t="s">
        <v>72</v>
      </c>
      <c r="R19" s="80"/>
    </row>
    <row r="20" spans="2:18" ht="19.5" hidden="1" customHeight="1">
      <c r="B20" s="77" t="s">
        <v>94</v>
      </c>
      <c r="C20" s="14" t="s">
        <v>14</v>
      </c>
      <c r="D20" s="309" t="s">
        <v>95</v>
      </c>
      <c r="E20" s="262"/>
      <c r="F20" s="89"/>
      <c r="G20" s="90"/>
      <c r="H20" s="91"/>
      <c r="I20" s="92"/>
      <c r="J20" s="93" t="b">
        <v>1</v>
      </c>
      <c r="K20" s="67"/>
      <c r="L20" s="87"/>
      <c r="M20" s="2" t="s">
        <v>11</v>
      </c>
      <c r="N20" s="88" t="str">
        <f>IF(LEN(I17)&gt;0,I17,"")</f>
        <v/>
      </c>
      <c r="O20" s="79" t="s">
        <v>72</v>
      </c>
      <c r="R20" s="80"/>
    </row>
    <row r="21" spans="2:18" ht="19.5" customHeight="1">
      <c r="B21" s="77" t="s">
        <v>96</v>
      </c>
      <c r="C21" s="14" t="s">
        <v>15</v>
      </c>
      <c r="D21" s="302"/>
      <c r="E21" s="303"/>
      <c r="F21" s="303"/>
      <c r="G21" s="304" t="str">
        <f>IF(LEN(D21)&gt;0,D21,"")</f>
        <v/>
      </c>
      <c r="H21" s="304"/>
      <c r="I21" s="71"/>
      <c r="J21" s="71"/>
      <c r="K21" s="59">
        <v>5</v>
      </c>
      <c r="L21" s="60">
        <f t="shared" ref="L21" si="2">IFERROR(FIND(CHAR(10),D21),0)</f>
        <v>0</v>
      </c>
      <c r="M21" s="3" t="s">
        <v>12</v>
      </c>
      <c r="N21" s="94" t="str">
        <f>IF(LEN(D18)&gt;0,D18,"")</f>
        <v>＊＊＊</v>
      </c>
      <c r="O21" s="53" t="s">
        <v>72</v>
      </c>
    </row>
    <row r="22" spans="2:18" ht="19.5" customHeight="1">
      <c r="B22" s="77" t="s">
        <v>96</v>
      </c>
      <c r="C22" s="14" t="s">
        <v>97</v>
      </c>
      <c r="D22" s="310"/>
      <c r="E22" s="299"/>
      <c r="F22" s="95"/>
      <c r="G22" s="96"/>
      <c r="H22" s="97"/>
      <c r="I22" s="98"/>
      <c r="J22" s="99" t="b">
        <v>1</v>
      </c>
      <c r="K22" s="59"/>
      <c r="L22" s="87"/>
      <c r="M22" s="4" t="s">
        <v>13</v>
      </c>
      <c r="N22" s="100" t="str">
        <f>IF(LEN(D19)&gt;0,D19,"")</f>
        <v>＊＊＊</v>
      </c>
      <c r="O22" s="53" t="s">
        <v>95</v>
      </c>
    </row>
    <row r="23" spans="2:18" ht="19.5" hidden="1" customHeight="1">
      <c r="B23" s="77" t="s">
        <v>94</v>
      </c>
      <c r="C23" s="14" t="s">
        <v>16</v>
      </c>
      <c r="D23" s="296" t="s">
        <v>95</v>
      </c>
      <c r="E23" s="297"/>
      <c r="F23" s="297"/>
      <c r="G23" s="297"/>
      <c r="H23" s="101"/>
      <c r="I23" s="101"/>
      <c r="J23" s="101"/>
      <c r="K23" s="59"/>
      <c r="L23" s="23">
        <f t="shared" ref="L23:L24" si="3">IFERROR(FIND(CHAR(10),D23),0)</f>
        <v>0</v>
      </c>
      <c r="M23" s="5" t="s">
        <v>14</v>
      </c>
      <c r="N23" s="88" t="str">
        <f t="shared" ref="N23:N26" si="4">IF(LEN(D20)&gt;0,D20,"")</f>
        <v>＊＊＊</v>
      </c>
      <c r="O23" s="53" t="s">
        <v>95</v>
      </c>
    </row>
    <row r="24" spans="2:18" ht="19.5" hidden="1" customHeight="1">
      <c r="B24" s="77" t="s">
        <v>94</v>
      </c>
      <c r="C24" s="14" t="s">
        <v>98</v>
      </c>
      <c r="D24" s="296" t="s">
        <v>95</v>
      </c>
      <c r="E24" s="297"/>
      <c r="F24" s="297"/>
      <c r="G24" s="297"/>
      <c r="H24" s="101"/>
      <c r="I24" s="101"/>
      <c r="J24" s="101"/>
      <c r="K24" s="59"/>
      <c r="L24" s="23">
        <f t="shared" si="3"/>
        <v>0</v>
      </c>
      <c r="M24" s="5" t="s">
        <v>15</v>
      </c>
      <c r="N24" s="88" t="str">
        <f t="shared" si="4"/>
        <v/>
      </c>
      <c r="O24" s="53" t="s">
        <v>95</v>
      </c>
    </row>
    <row r="25" spans="2:18" ht="19.5" hidden="1" customHeight="1">
      <c r="B25" s="77" t="s">
        <v>94</v>
      </c>
      <c r="C25" s="14" t="s">
        <v>23</v>
      </c>
      <c r="D25" s="298" t="s">
        <v>95</v>
      </c>
      <c r="E25" s="299"/>
      <c r="F25" s="299"/>
      <c r="G25" s="299"/>
      <c r="H25" s="299"/>
      <c r="I25" s="299"/>
      <c r="J25" s="299"/>
      <c r="K25" s="225"/>
      <c r="L25" s="87"/>
      <c r="M25" s="5" t="s">
        <v>97</v>
      </c>
      <c r="N25" s="88" t="str">
        <f t="shared" si="4"/>
        <v/>
      </c>
      <c r="O25" s="53" t="s">
        <v>95</v>
      </c>
    </row>
    <row r="26" spans="2:18" ht="21.75" hidden="1" customHeight="1">
      <c r="B26" s="77" t="s">
        <v>94</v>
      </c>
      <c r="C26" s="14" t="s">
        <v>24</v>
      </c>
      <c r="D26" s="102"/>
      <c r="E26" s="300"/>
      <c r="F26" s="301"/>
      <c r="G26" s="74" t="s">
        <v>95</v>
      </c>
      <c r="H26" s="103" t="s">
        <v>91</v>
      </c>
      <c r="I26" s="104" t="s">
        <v>95</v>
      </c>
      <c r="J26" s="294" t="s">
        <v>92</v>
      </c>
      <c r="K26" s="295"/>
      <c r="L26" s="87"/>
      <c r="M26" s="5" t="s">
        <v>16</v>
      </c>
      <c r="N26" s="88" t="str">
        <f t="shared" si="4"/>
        <v>＊＊＊</v>
      </c>
      <c r="O26" s="53" t="s">
        <v>95</v>
      </c>
      <c r="P26" s="76" t="s">
        <v>99</v>
      </c>
      <c r="Q26" s="23">
        <f>IF(G92+G93=100,1,IF(G26="＊＊＊",0,IF(G92&lt;=G26,IF(G26&lt;=G93,1,0),0)))</f>
        <v>1</v>
      </c>
    </row>
    <row r="27" spans="2:18" ht="19.5" hidden="1" customHeight="1">
      <c r="B27" s="77" t="s">
        <v>94</v>
      </c>
      <c r="C27" s="14" t="s">
        <v>26</v>
      </c>
      <c r="D27" s="302" t="s">
        <v>95</v>
      </c>
      <c r="E27" s="303"/>
      <c r="F27" s="303"/>
      <c r="G27" s="304" t="str">
        <f>IF(LEN(D27)&gt;0,D27,"")</f>
        <v>＊＊＊</v>
      </c>
      <c r="H27" s="304"/>
      <c r="I27" s="71"/>
      <c r="J27" s="71"/>
      <c r="K27" s="59">
        <v>5</v>
      </c>
      <c r="L27" s="87"/>
      <c r="M27" s="5" t="s">
        <v>17</v>
      </c>
      <c r="N27" s="88" t="str">
        <f>IF(LEN(D24)&gt;0,D24,"")</f>
        <v>＊＊＊</v>
      </c>
      <c r="O27" s="53" t="s">
        <v>95</v>
      </c>
    </row>
    <row r="28" spans="2:18" ht="19.5" hidden="1" customHeight="1">
      <c r="B28" s="77"/>
      <c r="C28" s="14" t="s">
        <v>18</v>
      </c>
      <c r="D28" s="105"/>
      <c r="E28" s="289" t="s">
        <v>95</v>
      </c>
      <c r="F28" s="289"/>
      <c r="G28" s="289"/>
      <c r="H28" s="106" t="s">
        <v>100</v>
      </c>
      <c r="I28" s="290" t="s">
        <v>101</v>
      </c>
      <c r="J28" s="224"/>
      <c r="K28" s="291"/>
      <c r="L28" s="87"/>
      <c r="M28" s="5" t="s">
        <v>18</v>
      </c>
      <c r="N28" s="88" t="str">
        <f>IF(LEN(E28)&gt;0,E28,"")&amp;IF(LEN(I28)&gt;0,I28,"")</f>
        <v>＊＊＊＊＊＊</v>
      </c>
      <c r="O28" s="53" t="s">
        <v>102</v>
      </c>
    </row>
    <row r="29" spans="2:18" ht="19.5" hidden="1" customHeight="1">
      <c r="B29" s="77"/>
      <c r="C29" s="14" t="s">
        <v>103</v>
      </c>
      <c r="D29" s="102"/>
      <c r="E29" s="107"/>
      <c r="F29" s="108"/>
      <c r="G29" s="74" t="s">
        <v>95</v>
      </c>
      <c r="H29" s="75" t="s">
        <v>91</v>
      </c>
      <c r="I29" s="74" t="s">
        <v>95</v>
      </c>
      <c r="J29" s="277" t="s">
        <v>92</v>
      </c>
      <c r="K29" s="203"/>
      <c r="L29" s="87"/>
      <c r="M29" s="5" t="s">
        <v>19</v>
      </c>
      <c r="N29" s="88" t="str">
        <f>IF(LEN(G29)&gt;0,G29,"")</f>
        <v>＊＊＊</v>
      </c>
      <c r="O29" s="53" t="s">
        <v>95</v>
      </c>
      <c r="P29" s="76" t="s">
        <v>104</v>
      </c>
      <c r="Q29" s="23">
        <f>IF(H92+H93=100,1,IF(G29="＊＊＊",0,IF(H92&lt;=G29,IF(G29&lt;=H93,1,0),0)))</f>
        <v>1</v>
      </c>
    </row>
    <row r="30" spans="2:18" ht="19.5" hidden="1" customHeight="1">
      <c r="B30" s="77"/>
      <c r="C30" s="14" t="s">
        <v>21</v>
      </c>
      <c r="D30" s="292" t="s">
        <v>101</v>
      </c>
      <c r="E30" s="293"/>
      <c r="F30" s="293"/>
      <c r="G30" s="293"/>
      <c r="H30" s="101"/>
      <c r="I30" s="101"/>
      <c r="J30" s="101"/>
      <c r="K30" s="59"/>
      <c r="L30" s="23">
        <f t="shared" ref="L30:L31" si="5">IFERROR(FIND(CHAR(10),D30),0)</f>
        <v>0</v>
      </c>
      <c r="M30" s="5" t="s">
        <v>20</v>
      </c>
      <c r="N30" s="88" t="str">
        <f>IF(LEN(I29)&gt;0,I29,"")</f>
        <v>＊＊＊</v>
      </c>
      <c r="O30" s="53" t="s">
        <v>95</v>
      </c>
    </row>
    <row r="31" spans="2:18" ht="19.5" hidden="1" customHeight="1">
      <c r="B31" s="77"/>
      <c r="C31" s="14" t="s">
        <v>105</v>
      </c>
      <c r="D31" s="292" t="s">
        <v>101</v>
      </c>
      <c r="E31" s="293"/>
      <c r="F31" s="293"/>
      <c r="G31" s="293"/>
      <c r="H31" s="101"/>
      <c r="I31" s="101"/>
      <c r="J31" s="101"/>
      <c r="K31" s="59"/>
      <c r="L31" s="23">
        <f t="shared" si="5"/>
        <v>0</v>
      </c>
      <c r="M31" s="5" t="s">
        <v>21</v>
      </c>
      <c r="N31" s="88" t="str">
        <f>IF(LEN(D30)&gt;0,D30,"")</f>
        <v>＊＊＊</v>
      </c>
      <c r="O31" s="53" t="s">
        <v>95</v>
      </c>
    </row>
    <row r="32" spans="2:18" ht="19.5" hidden="1" customHeight="1">
      <c r="B32" s="77" t="s">
        <v>94</v>
      </c>
      <c r="C32" s="68" t="s">
        <v>27</v>
      </c>
      <c r="D32" s="109"/>
      <c r="E32" s="110"/>
      <c r="F32" s="111"/>
      <c r="G32" s="112" t="s">
        <v>95</v>
      </c>
      <c r="H32" s="113" t="s">
        <v>91</v>
      </c>
      <c r="I32" s="112" t="s">
        <v>95</v>
      </c>
      <c r="J32" s="294" t="s">
        <v>92</v>
      </c>
      <c r="K32" s="295"/>
      <c r="L32" s="87"/>
      <c r="M32" s="5" t="s">
        <v>22</v>
      </c>
      <c r="N32" s="88" t="str">
        <f>IF(LEN(D31)&gt;0,D31,"")</f>
        <v>＊＊＊</v>
      </c>
      <c r="O32" s="53" t="s">
        <v>95</v>
      </c>
      <c r="P32" s="76" t="s">
        <v>106</v>
      </c>
      <c r="Q32" s="23">
        <f>IF(I92+I93=100,1,IF(G32="＊＊＊",0,IF(I92&lt;=G32,IF(G32&lt;=I93,1,0),0)))</f>
        <v>1</v>
      </c>
    </row>
    <row r="33" spans="1:20" ht="19.5" hidden="1" customHeight="1">
      <c r="B33" s="77" t="s">
        <v>94</v>
      </c>
      <c r="C33" s="68" t="s">
        <v>29</v>
      </c>
      <c r="D33" s="114"/>
      <c r="E33" s="115"/>
      <c r="F33" s="116"/>
      <c r="G33" s="117" t="s">
        <v>95</v>
      </c>
      <c r="H33" s="118" t="s">
        <v>91</v>
      </c>
      <c r="I33" s="117" t="s">
        <v>95</v>
      </c>
      <c r="J33" s="277" t="s">
        <v>92</v>
      </c>
      <c r="K33" s="203"/>
      <c r="L33" s="87"/>
      <c r="M33" s="5" t="s">
        <v>23</v>
      </c>
      <c r="N33" s="88" t="str">
        <f>IF(LEN(D25)&gt;0,D25,"")</f>
        <v>＊＊＊</v>
      </c>
      <c r="O33" s="53" t="s">
        <v>95</v>
      </c>
      <c r="P33" s="76" t="s">
        <v>107</v>
      </c>
      <c r="Q33" s="23">
        <f>IF(J92+J93=100,1,IF(G33="＊＊＊",0,IF(J93&lt;=G33,IF(G33&lt;=J94,1,0),0)))</f>
        <v>1</v>
      </c>
    </row>
    <row r="34" spans="1:20" ht="20.100000000000001" hidden="1" customHeight="1">
      <c r="B34" s="77" t="s">
        <v>94</v>
      </c>
      <c r="C34" s="119" t="s">
        <v>31</v>
      </c>
      <c r="D34" s="278" t="s">
        <v>95</v>
      </c>
      <c r="E34" s="279"/>
      <c r="F34" s="279"/>
      <c r="G34" s="279"/>
      <c r="H34" s="279"/>
      <c r="I34" s="279"/>
      <c r="J34" s="120"/>
      <c r="K34" s="121" t="str">
        <f>IF(L34=0,"",L34)</f>
        <v/>
      </c>
      <c r="L34" s="87" t="str">
        <f>IFERROR(VLOOKUP(D34,E120:F124,2),"")</f>
        <v/>
      </c>
      <c r="M34" s="5" t="s">
        <v>24</v>
      </c>
      <c r="N34" s="88" t="str">
        <f>IF(LEN(G26)&gt;0,G26,"")</f>
        <v>＊＊＊</v>
      </c>
      <c r="O34" s="53" t="s">
        <v>95</v>
      </c>
    </row>
    <row r="35" spans="1:20" ht="20.100000000000001" customHeight="1">
      <c r="C35" s="122" t="str">
        <f>IF(A5=1,"郵便物の送付先を記入してください","連絡先を記入してください")</f>
        <v>郵便物の送付先を記入してください</v>
      </c>
      <c r="D35" s="123"/>
      <c r="E35" s="280"/>
      <c r="F35" s="281"/>
      <c r="G35" s="281"/>
      <c r="H35" s="281"/>
      <c r="I35" s="281"/>
      <c r="J35" s="281"/>
      <c r="K35" s="281"/>
      <c r="L35" s="87"/>
      <c r="M35" s="5" t="s">
        <v>25</v>
      </c>
      <c r="N35" s="88" t="str">
        <f>IF(LEN(I26)&gt;0,I26,"")</f>
        <v>＊＊＊</v>
      </c>
      <c r="O35" s="53" t="s">
        <v>95</v>
      </c>
    </row>
    <row r="36" spans="1:20" ht="19.5" customHeight="1">
      <c r="B36" s="23" t="s">
        <v>108</v>
      </c>
      <c r="C36" s="7" t="s">
        <v>32</v>
      </c>
      <c r="D36" s="282"/>
      <c r="E36" s="221"/>
      <c r="F36" s="124"/>
      <c r="G36" s="124"/>
      <c r="H36" s="124"/>
      <c r="I36" s="124"/>
      <c r="J36" s="124"/>
      <c r="K36" s="125"/>
      <c r="L36" s="87"/>
      <c r="M36" s="5" t="s">
        <v>26</v>
      </c>
      <c r="N36" s="126" t="str">
        <f>IF(LEN(D27)&gt;0,D27,"")</f>
        <v>＊＊＊</v>
      </c>
      <c r="O36" s="53" t="s">
        <v>95</v>
      </c>
      <c r="Q36" s="127">
        <f>IF(A5=1,IF(R$35=3,"テキスト送付住所は下記の通りになります",R36),"")</f>
        <v>0</v>
      </c>
    </row>
    <row r="37" spans="1:20" ht="19.5" customHeight="1">
      <c r="B37" s="23" t="s">
        <v>108</v>
      </c>
      <c r="C37" s="283" t="s">
        <v>109</v>
      </c>
      <c r="D37" s="285"/>
      <c r="E37" s="286"/>
      <c r="F37" s="286"/>
      <c r="G37" s="286"/>
      <c r="H37" s="286"/>
      <c r="I37" s="128" t="s">
        <v>110</v>
      </c>
      <c r="J37" s="129"/>
      <c r="K37" s="130" t="str">
        <f>IF(J37=1,"自宅",IF(J37=2,"勤務先",""))</f>
        <v/>
      </c>
      <c r="L37" s="23">
        <f t="shared" ref="L37:L38" si="6">IFERROR(FIND(CHAR(10),D37),0)</f>
        <v>0</v>
      </c>
      <c r="M37" s="5" t="s">
        <v>27</v>
      </c>
      <c r="N37" s="88" t="str">
        <f>IF(LEN(G32)&gt;0,G32,"")</f>
        <v>＊＊＊</v>
      </c>
      <c r="O37" s="53" t="s">
        <v>95</v>
      </c>
      <c r="Q37" s="131">
        <f>IF(A5=1,IF(R$35=3,"〒"&amp;D36,R37),"")</f>
        <v>0</v>
      </c>
    </row>
    <row r="38" spans="1:20" ht="19.5" customHeight="1">
      <c r="B38" s="23" t="s">
        <v>108</v>
      </c>
      <c r="C38" s="284"/>
      <c r="D38" s="287"/>
      <c r="E38" s="288"/>
      <c r="F38" s="288"/>
      <c r="G38" s="288"/>
      <c r="H38" s="288"/>
      <c r="I38" s="128"/>
      <c r="J38" s="128" t="s">
        <v>111</v>
      </c>
      <c r="K38" s="125"/>
      <c r="L38" s="23">
        <f t="shared" si="6"/>
        <v>0</v>
      </c>
      <c r="M38" s="5" t="s">
        <v>28</v>
      </c>
      <c r="N38" s="88" t="str">
        <f>IF(LEN(I32)&gt;0,I32,"")</f>
        <v>＊＊＊</v>
      </c>
      <c r="O38" s="53" t="s">
        <v>95</v>
      </c>
      <c r="Q38" s="131">
        <f>IF(A5=1,IF(R$35=3,D37,R38),"")</f>
        <v>0</v>
      </c>
    </row>
    <row r="39" spans="1:20" ht="19.5" customHeight="1">
      <c r="B39" s="23" t="s">
        <v>108</v>
      </c>
      <c r="C39" s="8" t="s">
        <v>35</v>
      </c>
      <c r="D39" s="266"/>
      <c r="E39" s="221"/>
      <c r="F39" s="221"/>
      <c r="G39" s="132"/>
      <c r="H39" s="132"/>
      <c r="I39" s="128" t="s">
        <v>112</v>
      </c>
      <c r="J39" s="129"/>
      <c r="K39" s="130" t="str">
        <f>IF(J39=1,"個人",IF(J39=2,"勤務先",""))</f>
        <v/>
      </c>
      <c r="L39" s="87"/>
      <c r="M39" s="5" t="s">
        <v>29</v>
      </c>
      <c r="N39" s="88" t="str">
        <f>IF(LEN(G33)&gt;0,G33,"")</f>
        <v>＊＊＊</v>
      </c>
      <c r="O39" s="53" t="s">
        <v>95</v>
      </c>
      <c r="Q39" s="131">
        <f>IF(A5=1,IF(R$35=3,IF(LEN(D38)&gt;0,D38,""),R39),"")</f>
        <v>0</v>
      </c>
    </row>
    <row r="40" spans="1:20" ht="19.5" customHeight="1">
      <c r="B40" s="23" t="s">
        <v>108</v>
      </c>
      <c r="C40" s="8" t="s">
        <v>113</v>
      </c>
      <c r="D40" s="267"/>
      <c r="E40" s="212"/>
      <c r="F40" s="212"/>
      <c r="G40" s="212"/>
      <c r="H40" s="212"/>
      <c r="I40" s="128" t="s">
        <v>112</v>
      </c>
      <c r="J40" s="129"/>
      <c r="K40" s="130" t="str">
        <f>IF(J40=1,"個人",IF(J40=2,"勤務先",""))</f>
        <v/>
      </c>
      <c r="L40" s="87"/>
      <c r="M40" s="5" t="s">
        <v>30</v>
      </c>
      <c r="N40" s="88" t="str">
        <f>IF(LEN(I33)&gt;0,I33,"")</f>
        <v>＊＊＊</v>
      </c>
      <c r="O40" s="53" t="s">
        <v>95</v>
      </c>
      <c r="Q40" s="131" t="str">
        <f>IF(A5=1,IF(J37=2,IF(R$35=0,IF(LEN(D13)&gt;0,D13,""),R40),""),"")</f>
        <v/>
      </c>
    </row>
    <row r="41" spans="1:20" ht="24.75" customHeight="1">
      <c r="C41" s="133"/>
      <c r="D41" s="268"/>
      <c r="E41" s="268"/>
      <c r="F41" s="268"/>
      <c r="G41" s="268"/>
      <c r="H41" s="268"/>
      <c r="I41" s="268"/>
      <c r="J41" s="268"/>
      <c r="K41" s="268"/>
      <c r="L41" s="87"/>
      <c r="M41" s="6" t="s">
        <v>31</v>
      </c>
      <c r="N41" s="88" t="str">
        <f>IF(LEN(D34)&gt;0,D34,"")</f>
        <v>＊＊＊</v>
      </c>
      <c r="O41" s="53" t="s">
        <v>72</v>
      </c>
      <c r="Q41" s="134" t="str">
        <f>IF(A5=1,IF(J37=2,IF(R$35=0,"",IF(D16="＊＊＊",D13,D13&amp;CHAR(10)&amp;D14&amp;CHAR(10)&amp;D16&amp;CHAR(10)&amp;E9&amp;" "&amp;H9&amp;" 様")),""),"")</f>
        <v/>
      </c>
    </row>
    <row r="42" spans="1:20" ht="15.75" hidden="1" customHeight="1">
      <c r="B42" s="23" t="s">
        <v>96</v>
      </c>
      <c r="C42" s="269" t="s">
        <v>114</v>
      </c>
      <c r="D42" s="270"/>
      <c r="E42" s="270"/>
      <c r="F42" s="271"/>
      <c r="G42" s="272"/>
      <c r="H42" s="273"/>
      <c r="I42" s="135"/>
      <c r="J42" s="136"/>
      <c r="K42" s="137"/>
      <c r="L42" s="87"/>
      <c r="M42" s="7" t="s">
        <v>32</v>
      </c>
      <c r="N42" s="138" t="str">
        <f>IF(LEN(D36)&gt;0,D36,"")</f>
        <v/>
      </c>
      <c r="O42" s="53" t="s">
        <v>72</v>
      </c>
      <c r="Q42" s="134"/>
    </row>
    <row r="43" spans="1:20" ht="19.5" hidden="1" customHeight="1">
      <c r="A43" s="139" t="str">
        <f>IF(LEN($G$42)&gt;0,Q43,IF(LEN(Q43)&gt;0,Q43,""))</f>
        <v/>
      </c>
      <c r="B43" s="77" t="s">
        <v>94</v>
      </c>
      <c r="C43" s="274" t="str">
        <f>IF(K42=1,"補聴器外来の有無",IF(G42="予定なし","勤務先に補聴器外来の有無",IF(G42="１年以内に予定あり","異動予定先に補聴器外来の有無","--異動予定を選択してください--")))</f>
        <v>--異動予定を選択してください--</v>
      </c>
      <c r="D43" s="275"/>
      <c r="E43" s="275"/>
      <c r="F43" s="276"/>
      <c r="G43" s="140" t="s">
        <v>101</v>
      </c>
      <c r="H43" s="141"/>
      <c r="I43" s="142"/>
      <c r="J43" s="143" t="b">
        <v>1</v>
      </c>
      <c r="K43" s="144"/>
      <c r="L43" s="87"/>
      <c r="M43" s="8" t="s">
        <v>33</v>
      </c>
      <c r="N43" s="138" t="str">
        <f t="shared" ref="N43" si="7">IF(LEN(D37)&gt;0,D37,"")</f>
        <v/>
      </c>
      <c r="O43" s="53" t="s">
        <v>72</v>
      </c>
      <c r="P43" s="23" t="b">
        <f>IF($G$42="１年以内に予定あり",IF( $G$43="有","×",IF( $G$43="無","×","")),IF($G$42="予定なし",IF( $G$43="有*","×",IF( $G$43="無*","×",""))))</f>
        <v>0</v>
      </c>
      <c r="Q43" s="23" t="str">
        <f>IF(LEN($G$42)&gt;0,P43,"")</f>
        <v/>
      </c>
      <c r="T43" s="145"/>
    </row>
    <row r="44" spans="1:20" ht="19.5" hidden="1" customHeight="1">
      <c r="A44" s="139" t="str">
        <f>IF(LEN($G$42)&gt;0,Q44,IF(LEN(Q44)&gt;0,Q44,""))</f>
        <v/>
      </c>
      <c r="B44" s="146" t="s">
        <v>94</v>
      </c>
      <c r="C44" s="252" t="str">
        <f>IF(K42=1,"補聴器外来の有無",IF(G42="予定なし","勤務先に音場検査装置および補聴器特性試験装置の有無",IF(G42="１年以内に予定あり","異動予定先に音場検査装置および補聴器特性試験装置の有無","")))</f>
        <v/>
      </c>
      <c r="D44" s="253"/>
      <c r="E44" s="253"/>
      <c r="F44" s="254"/>
      <c r="G44" s="140" t="s">
        <v>101</v>
      </c>
      <c r="H44" s="141"/>
      <c r="I44" s="142"/>
      <c r="J44" s="143" t="b">
        <v>1</v>
      </c>
      <c r="K44" s="144"/>
      <c r="L44" s="87"/>
      <c r="M44" s="8" t="s">
        <v>34</v>
      </c>
      <c r="N44" s="138" t="str">
        <f>IF(LEN(J37)&gt;0,J37,"")</f>
        <v/>
      </c>
      <c r="O44" s="53" t="s">
        <v>72</v>
      </c>
      <c r="P44" s="23" t="b">
        <f>IF($G$42="１年以内に予定あり",IF( $G$44="有","×",IF( $G$44="無","×","")),IF($G$42="予定なし",IF( $G$44="有*","×",IF( $G$44="無*","×",""))))</f>
        <v>0</v>
      </c>
      <c r="Q44" s="23" t="str">
        <f>IF(LEN($G$42)&gt;0,P44,"")</f>
        <v/>
      </c>
      <c r="T44" s="145"/>
    </row>
    <row r="45" spans="1:20" ht="19.5" hidden="1" customHeight="1">
      <c r="A45" s="139" t="str">
        <f>IF(LEN($G$42)&gt;0,Q45,IF(LEN(Q45)&gt;0,Q45,""))</f>
        <v/>
      </c>
      <c r="B45" s="146" t="s">
        <v>94</v>
      </c>
      <c r="C45" s="252" t="str">
        <f>IF(K42=1,"補聴器外来の有無",IF(G42="予定なし","受講しない場合、勤務先での補聴器適合検査の算定",IF(G42="１年以内に予定あり","受講しない場合、異動予定先での補聴器適合検査の算定","")))</f>
        <v/>
      </c>
      <c r="D45" s="253"/>
      <c r="E45" s="253"/>
      <c r="F45" s="254"/>
      <c r="G45" s="257" t="s">
        <v>101</v>
      </c>
      <c r="H45" s="258"/>
      <c r="I45" s="258"/>
      <c r="J45" s="258"/>
      <c r="K45" s="259"/>
      <c r="L45" s="87"/>
      <c r="M45" s="8" t="s">
        <v>33</v>
      </c>
      <c r="N45" s="138" t="str">
        <f>IF(LEN(D38)&gt;0,D38,"")</f>
        <v/>
      </c>
      <c r="O45" s="53"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145"/>
    </row>
    <row r="46" spans="1:20" ht="19.5" hidden="1" customHeight="1">
      <c r="B46" s="146" t="s">
        <v>94</v>
      </c>
      <c r="C46" s="5" t="s">
        <v>115</v>
      </c>
      <c r="D46" s="147"/>
      <c r="E46" s="148" t="s">
        <v>42</v>
      </c>
      <c r="F46" s="149" t="s">
        <v>101</v>
      </c>
      <c r="G46" s="10" t="s">
        <v>43</v>
      </c>
      <c r="H46" s="149" t="s">
        <v>101</v>
      </c>
      <c r="I46" s="11" t="s">
        <v>44</v>
      </c>
      <c r="J46" s="260" t="s">
        <v>101</v>
      </c>
      <c r="K46" s="236"/>
      <c r="L46" s="87"/>
      <c r="M46" s="8" t="s">
        <v>35</v>
      </c>
      <c r="N46" s="138" t="str">
        <f>IF(LEN(D39)&gt;0,D39,"")</f>
        <v/>
      </c>
      <c r="O46" s="53" t="s">
        <v>72</v>
      </c>
      <c r="T46" s="145"/>
    </row>
    <row r="47" spans="1:20" ht="19.5" hidden="1" customHeight="1">
      <c r="B47" s="146" t="s">
        <v>94</v>
      </c>
      <c r="C47" s="5" t="s">
        <v>116</v>
      </c>
      <c r="D47" s="261" t="s">
        <v>101</v>
      </c>
      <c r="E47" s="262"/>
      <c r="F47" s="89"/>
      <c r="G47" s="90"/>
      <c r="H47" s="91" t="s">
        <v>72</v>
      </c>
      <c r="I47" s="92"/>
      <c r="J47" s="93" t="b">
        <v>1</v>
      </c>
      <c r="K47" s="67"/>
      <c r="L47" s="87"/>
      <c r="M47" s="8" t="s">
        <v>36</v>
      </c>
      <c r="N47" s="138" t="str">
        <f>IF(LEN(J39)&gt;0,J39,"")</f>
        <v/>
      </c>
      <c r="O47" s="53" t="s">
        <v>72</v>
      </c>
    </row>
    <row r="48" spans="1:20" ht="54.75" hidden="1" customHeight="1">
      <c r="B48" s="146" t="s">
        <v>94</v>
      </c>
      <c r="C48" s="150" t="s">
        <v>117</v>
      </c>
      <c r="D48" s="68"/>
      <c r="E48" s="151" t="s">
        <v>118</v>
      </c>
      <c r="F48" s="149" t="s">
        <v>101</v>
      </c>
      <c r="G48" s="152" t="s">
        <v>119</v>
      </c>
      <c r="H48" s="149" t="s">
        <v>101</v>
      </c>
      <c r="I48" s="263" t="str">
        <f>IF(LEN(F48&amp;H48)&gt;1,"","　※ 必ず入力して"&amp;CHAR(10)&amp;"　　ください")</f>
        <v/>
      </c>
      <c r="J48" s="264"/>
      <c r="K48" s="265"/>
      <c r="M48" s="8" t="s">
        <v>37</v>
      </c>
      <c r="N48" s="138" t="str">
        <f>IF(LEN(D40)&gt;0,D40,"")</f>
        <v/>
      </c>
      <c r="O48" s="53" t="s">
        <v>72</v>
      </c>
    </row>
    <row r="49" spans="1:18" ht="21" hidden="1" customHeight="1">
      <c r="A49" s="44" t="s">
        <v>101</v>
      </c>
      <c r="B49" s="146" t="s">
        <v>94</v>
      </c>
      <c r="C49" s="150" t="s">
        <v>120</v>
      </c>
      <c r="D49" s="250" t="s">
        <v>95</v>
      </c>
      <c r="E49" s="251"/>
      <c r="F49" s="251"/>
      <c r="G49" s="120"/>
      <c r="H49" s="120"/>
      <c r="I49" s="120"/>
      <c r="J49" s="120"/>
      <c r="K49" s="153"/>
      <c r="M49" s="8" t="s">
        <v>38</v>
      </c>
      <c r="N49" s="138" t="str">
        <f>IF(LEN(J40)&gt;0,J40,"")</f>
        <v/>
      </c>
      <c r="O49" s="53" t="s">
        <v>72</v>
      </c>
    </row>
    <row r="50" spans="1:18" ht="19.5" hidden="1" customHeight="1">
      <c r="B50" s="146" t="s">
        <v>94</v>
      </c>
      <c r="C50" s="5" t="s">
        <v>50</v>
      </c>
      <c r="D50" s="219" t="s">
        <v>101</v>
      </c>
      <c r="E50" s="212"/>
      <c r="F50" s="154"/>
      <c r="G50" s="155"/>
      <c r="H50" s="156"/>
      <c r="I50" s="157"/>
      <c r="J50" s="143" t="b">
        <v>1</v>
      </c>
      <c r="K50" s="59"/>
      <c r="L50" s="87"/>
      <c r="M50" s="5" t="s">
        <v>39</v>
      </c>
      <c r="N50" s="138" t="str">
        <f>IF($G$42="１年以内に異動する予定",N101&amp;"",N101)</f>
        <v>-</v>
      </c>
      <c r="O50" s="53" t="s">
        <v>108</v>
      </c>
    </row>
    <row r="51" spans="1:18" ht="19.5" hidden="1" customHeight="1">
      <c r="B51" s="158" t="s">
        <v>94</v>
      </c>
      <c r="C51" s="252" t="s">
        <v>121</v>
      </c>
      <c r="D51" s="253"/>
      <c r="E51" s="254"/>
      <c r="F51" s="255" t="s">
        <v>101</v>
      </c>
      <c r="G51" s="256"/>
      <c r="H51" s="256"/>
      <c r="I51" s="256"/>
      <c r="J51" s="256"/>
      <c r="K51" s="59"/>
      <c r="L51" s="159"/>
      <c r="M51" s="5" t="s">
        <v>40</v>
      </c>
      <c r="N51" s="138" t="str">
        <f t="shared" ref="N51:N52" si="8">IF($G$42="１年以内に異動する予定",N102&amp;"",N102)</f>
        <v>-</v>
      </c>
      <c r="O51" s="53" t="s">
        <v>108</v>
      </c>
    </row>
    <row r="52" spans="1:18" ht="19.5" hidden="1" customHeight="1">
      <c r="A52" s="44">
        <v>0</v>
      </c>
      <c r="B52" s="146" t="s">
        <v>94</v>
      </c>
      <c r="C52" s="5" t="s">
        <v>52</v>
      </c>
      <c r="D52" s="219" t="s">
        <v>95</v>
      </c>
      <c r="E52" s="212"/>
      <c r="F52" s="154"/>
      <c r="G52" s="155"/>
      <c r="H52" s="156"/>
      <c r="I52" s="157"/>
      <c r="J52" s="143" t="b">
        <v>1</v>
      </c>
      <c r="K52" s="144"/>
      <c r="L52" s="159"/>
      <c r="M52" s="5" t="s">
        <v>41</v>
      </c>
      <c r="N52" s="138" t="str">
        <f t="shared" si="8"/>
        <v>-</v>
      </c>
      <c r="O52" s="79" t="s">
        <v>108</v>
      </c>
      <c r="R52" s="80"/>
    </row>
    <row r="53" spans="1:18" ht="19.5" hidden="1" customHeight="1">
      <c r="B53" s="158"/>
      <c r="C53" s="5" t="s">
        <v>53</v>
      </c>
      <c r="D53" s="220" t="s">
        <v>95</v>
      </c>
      <c r="E53" s="221"/>
      <c r="F53" s="221"/>
      <c r="G53" s="221"/>
      <c r="H53" s="221"/>
      <c r="I53" s="221"/>
      <c r="J53" s="221"/>
      <c r="K53" s="237"/>
      <c r="M53" s="9" t="s">
        <v>42</v>
      </c>
      <c r="N53" s="138" t="str">
        <f>IF(LEN(F46)&gt;0,F46,"")</f>
        <v>＊＊＊</v>
      </c>
      <c r="O53" s="79" t="s">
        <v>95</v>
      </c>
      <c r="R53" s="80"/>
    </row>
    <row r="54" spans="1:18" ht="19.5" hidden="1" customHeight="1">
      <c r="A54" s="44">
        <v>0</v>
      </c>
      <c r="B54" s="146" t="s">
        <v>94</v>
      </c>
      <c r="C54" s="14" t="s">
        <v>122</v>
      </c>
      <c r="D54" s="219" t="s">
        <v>95</v>
      </c>
      <c r="E54" s="212"/>
      <c r="F54" s="141"/>
      <c r="G54" s="155"/>
      <c r="H54" s="156"/>
      <c r="I54" s="157"/>
      <c r="J54" s="143" t="b">
        <v>1</v>
      </c>
      <c r="K54" s="144"/>
      <c r="M54" s="10" t="s">
        <v>43</v>
      </c>
      <c r="N54" s="138" t="str">
        <f>IF(LEN(H46)&gt;0,H46,"")</f>
        <v>＊＊＊</v>
      </c>
      <c r="O54" s="79" t="s">
        <v>95</v>
      </c>
      <c r="R54" s="80"/>
    </row>
    <row r="55" spans="1:18" ht="19.5" hidden="1" customHeight="1">
      <c r="B55" s="158" t="s">
        <v>94</v>
      </c>
      <c r="C55" s="5" t="s">
        <v>54</v>
      </c>
      <c r="D55" s="234" t="s">
        <v>95</v>
      </c>
      <c r="E55" s="235"/>
      <c r="F55" s="235"/>
      <c r="G55" s="235"/>
      <c r="H55" s="235"/>
      <c r="I55" s="235"/>
      <c r="J55" s="235"/>
      <c r="K55" s="236"/>
      <c r="M55" s="11" t="s">
        <v>44</v>
      </c>
      <c r="N55" s="138" t="str">
        <f>IF(LEN(J46)&gt;0,J46,"")</f>
        <v>＊＊＊</v>
      </c>
      <c r="O55" s="79" t="s">
        <v>95</v>
      </c>
      <c r="R55" s="80"/>
    </row>
    <row r="56" spans="1:18" ht="19.5" hidden="1" customHeight="1">
      <c r="B56" s="146" t="s">
        <v>94</v>
      </c>
      <c r="C56" s="5" t="s">
        <v>55</v>
      </c>
      <c r="D56" s="211" t="s">
        <v>101</v>
      </c>
      <c r="E56" s="212"/>
      <c r="F56" s="212"/>
      <c r="G56" s="155"/>
      <c r="H56" s="156"/>
      <c r="I56" s="92" t="s">
        <v>72</v>
      </c>
      <c r="J56" s="93" t="b">
        <v>1</v>
      </c>
      <c r="K56" s="67"/>
      <c r="L56" s="159"/>
      <c r="M56" s="4" t="s">
        <v>45</v>
      </c>
      <c r="N56" s="138" t="str">
        <f>IF(LEN(D47)&gt;0,D47,"")</f>
        <v>＊＊＊</v>
      </c>
      <c r="O56" s="79" t="s">
        <v>95</v>
      </c>
      <c r="R56" s="80"/>
    </row>
    <row r="57" spans="1:18" ht="19.5" hidden="1" customHeight="1">
      <c r="B57" s="146" t="s">
        <v>94</v>
      </c>
      <c r="C57" s="5" t="s">
        <v>56</v>
      </c>
      <c r="D57" s="160"/>
      <c r="E57" s="66"/>
      <c r="F57" s="66"/>
      <c r="G57" s="161" t="s">
        <v>101</v>
      </c>
      <c r="H57" s="162" t="s">
        <v>91</v>
      </c>
      <c r="I57" s="163" t="s">
        <v>101</v>
      </c>
      <c r="J57" s="245" t="s">
        <v>123</v>
      </c>
      <c r="K57" s="246"/>
      <c r="L57" s="159"/>
      <c r="M57" s="4" t="s">
        <v>46</v>
      </c>
      <c r="N57" s="164" t="str">
        <f>IF(LEN(F48)&gt;0,F48,"")</f>
        <v>＊＊＊</v>
      </c>
      <c r="O57" s="79" t="s">
        <v>95</v>
      </c>
      <c r="R57" s="80"/>
    </row>
    <row r="58" spans="1:18" ht="19.5" hidden="1" customHeight="1">
      <c r="A58" s="44">
        <v>0</v>
      </c>
      <c r="B58" s="146" t="s">
        <v>94</v>
      </c>
      <c r="C58" s="5" t="s">
        <v>57</v>
      </c>
      <c r="D58" s="220" t="s">
        <v>95</v>
      </c>
      <c r="E58" s="221"/>
      <c r="F58" s="221"/>
      <c r="G58" s="221"/>
      <c r="H58" s="221"/>
      <c r="I58" s="221"/>
      <c r="J58" s="221"/>
      <c r="K58" s="222"/>
      <c r="L58" s="159"/>
      <c r="M58" s="4" t="s">
        <v>47</v>
      </c>
      <c r="N58" s="165" t="str">
        <f>IF(LEN(H48)&gt;0,H48,"")</f>
        <v>＊＊＊</v>
      </c>
      <c r="O58" s="79" t="s">
        <v>95</v>
      </c>
      <c r="R58" s="80"/>
    </row>
    <row r="59" spans="1:18" ht="19.5" hidden="1" customHeight="1">
      <c r="B59" s="146" t="s">
        <v>94</v>
      </c>
      <c r="C59" s="5" t="s">
        <v>124</v>
      </c>
      <c r="D59" s="247" t="s">
        <v>95</v>
      </c>
      <c r="E59" s="248"/>
      <c r="F59" s="249"/>
      <c r="G59" s="82"/>
      <c r="H59" s="83"/>
      <c r="I59" s="84"/>
      <c r="J59" s="85"/>
      <c r="K59" s="86"/>
      <c r="L59" s="159"/>
      <c r="M59" s="12" t="s">
        <v>48</v>
      </c>
      <c r="N59" s="166">
        <v>2025</v>
      </c>
      <c r="O59" s="79">
        <v>2025</v>
      </c>
      <c r="R59" s="80"/>
    </row>
    <row r="60" spans="1:18" ht="19.5" hidden="1" customHeight="1">
      <c r="B60" s="146" t="s">
        <v>94</v>
      </c>
      <c r="C60" s="5" t="s">
        <v>59</v>
      </c>
      <c r="D60" s="234" t="s">
        <v>95</v>
      </c>
      <c r="E60" s="235"/>
      <c r="F60" s="235"/>
      <c r="G60" s="235"/>
      <c r="H60" s="235"/>
      <c r="I60" s="235"/>
      <c r="J60" s="235"/>
      <c r="K60" s="236"/>
      <c r="M60" s="13" t="s">
        <v>49</v>
      </c>
      <c r="N60" s="88" t="str">
        <f>IF(LEN(D49)&gt;0,D49,"")</f>
        <v>＊＊＊</v>
      </c>
      <c r="O60" s="79" t="s">
        <v>95</v>
      </c>
      <c r="R60" s="80"/>
    </row>
    <row r="61" spans="1:18" ht="19.5" hidden="1" customHeight="1">
      <c r="B61" s="146" t="s">
        <v>94</v>
      </c>
      <c r="C61" s="5" t="s">
        <v>60</v>
      </c>
      <c r="D61" s="220" t="s">
        <v>95</v>
      </c>
      <c r="E61" s="221"/>
      <c r="F61" s="221"/>
      <c r="G61" s="221"/>
      <c r="H61" s="221"/>
      <c r="I61" s="221"/>
      <c r="J61" s="221"/>
      <c r="K61" s="237"/>
      <c r="M61" s="5" t="s">
        <v>50</v>
      </c>
      <c r="N61" s="61" t="str">
        <f>IF(LEN(D50)&gt;0,D50,"")</f>
        <v>＊＊＊</v>
      </c>
      <c r="O61" s="79" t="s">
        <v>95</v>
      </c>
      <c r="R61" s="80"/>
    </row>
    <row r="62" spans="1:18" ht="34.5" hidden="1" customHeight="1">
      <c r="B62" s="146" t="s">
        <v>94</v>
      </c>
      <c r="C62" s="5" t="s">
        <v>61</v>
      </c>
      <c r="D62" s="220" t="s">
        <v>95</v>
      </c>
      <c r="E62" s="221"/>
      <c r="F62" s="221"/>
      <c r="G62" s="221"/>
      <c r="H62" s="221"/>
      <c r="I62" s="221"/>
      <c r="J62" s="221"/>
      <c r="K62" s="237"/>
      <c r="M62" s="5" t="s">
        <v>51</v>
      </c>
      <c r="N62" s="61" t="str">
        <f>IF(LEN(F51)&gt;0,F51,"")</f>
        <v>＊＊＊</v>
      </c>
      <c r="O62" s="79" t="s">
        <v>95</v>
      </c>
      <c r="P62" s="44"/>
      <c r="Q62" s="44"/>
      <c r="R62" s="80"/>
    </row>
    <row r="63" spans="1:18" ht="33" hidden="1" customHeight="1">
      <c r="B63" s="146" t="s">
        <v>94</v>
      </c>
      <c r="C63" s="5" t="s">
        <v>62</v>
      </c>
      <c r="D63" s="238" t="s">
        <v>95</v>
      </c>
      <c r="E63" s="239"/>
      <c r="F63" s="239"/>
      <c r="G63" s="239"/>
      <c r="H63" s="239"/>
      <c r="I63" s="239"/>
      <c r="J63" s="239"/>
      <c r="K63" s="240"/>
      <c r="M63" s="5" t="s">
        <v>52</v>
      </c>
      <c r="N63" s="61" t="str">
        <f>IF(LEN(D52)&gt;0,D52,"")</f>
        <v>＊＊＊</v>
      </c>
      <c r="O63" s="79" t="s">
        <v>95</v>
      </c>
      <c r="P63" s="44"/>
      <c r="Q63" s="44"/>
      <c r="R63" s="80"/>
    </row>
    <row r="64" spans="1:18" ht="22.5" hidden="1" customHeight="1">
      <c r="B64" s="146" t="s">
        <v>94</v>
      </c>
      <c r="C64" s="5" t="s">
        <v>58</v>
      </c>
      <c r="D64" s="241" t="s">
        <v>95</v>
      </c>
      <c r="E64" s="221"/>
      <c r="F64" s="167" t="s">
        <v>125</v>
      </c>
      <c r="G64" s="155"/>
      <c r="H64" s="156"/>
      <c r="I64" s="157"/>
      <c r="J64" s="143"/>
      <c r="K64" s="168"/>
      <c r="L64" s="169"/>
      <c r="M64" s="5" t="s">
        <v>53</v>
      </c>
      <c r="N64" s="61" t="str">
        <f>IF(LEN(D53)&gt;0,D53,"")</f>
        <v>＊＊＊</v>
      </c>
      <c r="O64" s="79" t="s">
        <v>95</v>
      </c>
      <c r="R64" s="80"/>
    </row>
    <row r="65" spans="2:20" ht="31.5" hidden="1" customHeight="1">
      <c r="B65" s="146" t="s">
        <v>94</v>
      </c>
      <c r="C65" s="170" t="s">
        <v>63</v>
      </c>
      <c r="D65" s="242" t="s">
        <v>95</v>
      </c>
      <c r="E65" s="243"/>
      <c r="F65" s="243"/>
      <c r="G65" s="243"/>
      <c r="H65" s="243"/>
      <c r="I65" s="243"/>
      <c r="J65" s="243"/>
      <c r="K65" s="244"/>
      <c r="M65" s="5" t="s">
        <v>54</v>
      </c>
      <c r="N65" s="61" t="str">
        <f>IF(LEN(D54)&gt;0,D54,"")</f>
        <v>＊＊＊</v>
      </c>
      <c r="O65" s="79" t="s">
        <v>95</v>
      </c>
    </row>
    <row r="66" spans="2:20" ht="22.5" hidden="1" customHeight="1">
      <c r="B66" s="146" t="s">
        <v>94</v>
      </c>
      <c r="C66" s="170"/>
      <c r="D66" s="223" t="s">
        <v>95</v>
      </c>
      <c r="E66" s="224"/>
      <c r="F66" s="224"/>
      <c r="G66" s="224"/>
      <c r="H66" s="224"/>
      <c r="I66" s="224"/>
      <c r="J66" s="224"/>
      <c r="K66" s="225"/>
      <c r="L66" s="169"/>
      <c r="M66" s="5" t="s">
        <v>55</v>
      </c>
      <c r="N66" s="61" t="str">
        <f>IF(LEN(D55)&gt;0,D55,"")</f>
        <v>＊＊＊</v>
      </c>
      <c r="O66" s="79" t="s">
        <v>95</v>
      </c>
      <c r="P66" s="44"/>
    </row>
    <row r="67" spans="2:20" ht="38.25" hidden="1" customHeight="1">
      <c r="B67" s="146" t="s">
        <v>94</v>
      </c>
      <c r="C67" s="6" t="s">
        <v>95</v>
      </c>
      <c r="D67" s="226" t="s">
        <v>95</v>
      </c>
      <c r="E67" s="227"/>
      <c r="F67" s="227"/>
      <c r="G67" s="227"/>
      <c r="H67" s="227"/>
      <c r="I67" s="227"/>
      <c r="J67" s="227"/>
      <c r="K67" s="225"/>
      <c r="L67" s="169"/>
      <c r="M67" s="5" t="s">
        <v>55</v>
      </c>
      <c r="N67" s="61" t="str">
        <f>IF(LEN(D56)&gt;0,D56,"")</f>
        <v>＊＊＊</v>
      </c>
      <c r="O67" s="79" t="s">
        <v>95</v>
      </c>
      <c r="P67" s="44"/>
    </row>
    <row r="68" spans="2:20" ht="22.5" hidden="1" customHeight="1">
      <c r="B68" s="146" t="s">
        <v>94</v>
      </c>
      <c r="C68" s="6" t="s">
        <v>95</v>
      </c>
      <c r="D68" s="226" t="s">
        <v>95</v>
      </c>
      <c r="E68" s="227"/>
      <c r="F68" s="227"/>
      <c r="G68" s="227"/>
      <c r="H68" s="227"/>
      <c r="I68" s="227"/>
      <c r="J68" s="227"/>
      <c r="K68" s="225"/>
      <c r="L68" s="169"/>
      <c r="M68" s="14" t="s">
        <v>56</v>
      </c>
      <c r="N68" s="171" t="str">
        <f>IF(LEN(G57)&gt;0,I57,"")</f>
        <v>＊＊＊</v>
      </c>
      <c r="O68" s="79" t="s">
        <v>95</v>
      </c>
      <c r="P68" s="44"/>
    </row>
    <row r="69" spans="2:20" ht="47.25" hidden="1" customHeight="1">
      <c r="B69" s="146" t="s">
        <v>94</v>
      </c>
      <c r="C69" s="6" t="s">
        <v>95</v>
      </c>
      <c r="D69" s="226" t="s">
        <v>95</v>
      </c>
      <c r="E69" s="227"/>
      <c r="F69" s="227"/>
      <c r="G69" s="227"/>
      <c r="H69" s="227"/>
      <c r="I69" s="227"/>
      <c r="J69" s="227"/>
      <c r="K69" s="225"/>
      <c r="L69" s="172"/>
      <c r="M69" s="14" t="s">
        <v>56</v>
      </c>
      <c r="N69" s="171" t="str">
        <f>IF(LEN(I57)&gt;0,I57,"")</f>
        <v>＊＊＊</v>
      </c>
      <c r="O69" s="79" t="s">
        <v>95</v>
      </c>
      <c r="P69" s="44"/>
      <c r="T69" s="145"/>
    </row>
    <row r="70" spans="2:20" ht="22.5" hidden="1" customHeight="1">
      <c r="B70" s="146" t="s">
        <v>94</v>
      </c>
      <c r="C70" s="150" t="s">
        <v>126</v>
      </c>
      <c r="D70" s="228" t="s">
        <v>95</v>
      </c>
      <c r="E70" s="229"/>
      <c r="F70" s="229"/>
      <c r="G70" s="229"/>
      <c r="H70" s="229"/>
      <c r="I70" s="229"/>
      <c r="J70" s="229"/>
      <c r="K70" s="230"/>
      <c r="L70" s="172"/>
      <c r="M70" s="5" t="s">
        <v>57</v>
      </c>
      <c r="N70" s="61" t="str">
        <f>IF(LEN(D58)&gt;0,D58,"")</f>
        <v>＊＊＊</v>
      </c>
      <c r="O70" s="79" t="s">
        <v>95</v>
      </c>
      <c r="P70" s="44"/>
      <c r="T70" s="145"/>
    </row>
    <row r="71" spans="2:20" ht="38.25" customHeight="1">
      <c r="B71" s="146" t="s">
        <v>96</v>
      </c>
      <c r="C71" s="6" t="s">
        <v>127</v>
      </c>
      <c r="D71" s="231"/>
      <c r="E71" s="232"/>
      <c r="F71" s="232"/>
      <c r="G71" s="232"/>
      <c r="H71" s="232"/>
      <c r="I71" s="232"/>
      <c r="J71" s="232"/>
      <c r="K71" s="233"/>
      <c r="L71" s="172"/>
      <c r="M71" s="5" t="s">
        <v>128</v>
      </c>
      <c r="N71" s="61" t="str">
        <f t="shared" ref="N71:N74" si="9">IF(LEN(D59)&gt;0,D59,"")</f>
        <v>＊＊＊</v>
      </c>
      <c r="O71" s="79" t="s">
        <v>95</v>
      </c>
      <c r="P71" s="44"/>
    </row>
    <row r="72" spans="2:20" ht="22.5" customHeight="1">
      <c r="B72" s="146" t="s">
        <v>96</v>
      </c>
      <c r="C72" s="5" t="s">
        <v>129</v>
      </c>
      <c r="D72" s="219"/>
      <c r="E72" s="212"/>
      <c r="F72" s="212"/>
      <c r="G72" s="155"/>
      <c r="H72" s="156"/>
      <c r="I72" s="157"/>
      <c r="J72" s="143" t="b">
        <v>1</v>
      </c>
      <c r="K72" s="173"/>
      <c r="L72" s="172"/>
      <c r="M72" s="5" t="s">
        <v>59</v>
      </c>
      <c r="N72" s="61" t="str">
        <f t="shared" si="9"/>
        <v>＊＊＊</v>
      </c>
      <c r="O72" s="79" t="s">
        <v>95</v>
      </c>
      <c r="P72" s="44"/>
    </row>
    <row r="73" spans="2:20" ht="22.5" customHeight="1">
      <c r="B73" s="158" t="s">
        <v>96</v>
      </c>
      <c r="C73" s="5" t="s">
        <v>130</v>
      </c>
      <c r="D73" s="220"/>
      <c r="E73" s="221"/>
      <c r="F73" s="221"/>
      <c r="G73" s="221"/>
      <c r="H73" s="221"/>
      <c r="I73" s="221"/>
      <c r="J73" s="221"/>
      <c r="K73" s="222"/>
      <c r="L73" s="172"/>
      <c r="M73" s="5" t="s">
        <v>60</v>
      </c>
      <c r="N73" s="61" t="str">
        <f t="shared" si="9"/>
        <v>＊＊＊</v>
      </c>
      <c r="O73" s="79" t="s">
        <v>95</v>
      </c>
      <c r="P73" s="60"/>
      <c r="Q73" s="60"/>
    </row>
    <row r="74" spans="2:20" ht="22.5" customHeight="1">
      <c r="B74" s="146" t="s">
        <v>96</v>
      </c>
      <c r="C74" s="5" t="s">
        <v>131</v>
      </c>
      <c r="D74" s="211"/>
      <c r="E74" s="212"/>
      <c r="F74" s="212"/>
      <c r="G74" s="155"/>
      <c r="H74" s="156"/>
      <c r="I74" s="157"/>
      <c r="J74" s="143" t="b">
        <v>1</v>
      </c>
      <c r="K74" s="144"/>
      <c r="L74" s="172"/>
      <c r="M74" s="5" t="s">
        <v>61</v>
      </c>
      <c r="N74" s="61" t="str">
        <f t="shared" si="9"/>
        <v>＊＊＊</v>
      </c>
      <c r="O74" s="79" t="s">
        <v>95</v>
      </c>
      <c r="P74" s="44"/>
    </row>
    <row r="75" spans="2:20" ht="22.5" customHeight="1">
      <c r="B75" s="158" t="s">
        <v>94</v>
      </c>
      <c r="C75" s="5" t="s">
        <v>132</v>
      </c>
      <c r="D75" s="220"/>
      <c r="E75" s="221"/>
      <c r="F75" s="221"/>
      <c r="G75" s="221"/>
      <c r="H75" s="221"/>
      <c r="I75" s="221"/>
      <c r="J75" s="221"/>
      <c r="K75" s="222"/>
      <c r="L75" s="172"/>
      <c r="M75" s="5" t="s">
        <v>62</v>
      </c>
      <c r="N75" s="61" t="str">
        <f>IF(LEN(D63)&gt;0,D63,"")</f>
        <v>＊＊＊</v>
      </c>
      <c r="O75" s="79" t="s">
        <v>95</v>
      </c>
      <c r="P75" s="44"/>
    </row>
    <row r="76" spans="2:20" ht="22.5" hidden="1" customHeight="1">
      <c r="B76" s="146" t="s">
        <v>94</v>
      </c>
      <c r="C76" s="174" t="s">
        <v>133</v>
      </c>
      <c r="D76" s="211" t="s">
        <v>101</v>
      </c>
      <c r="E76" s="212"/>
      <c r="F76" s="212"/>
      <c r="G76" s="155"/>
      <c r="H76" s="156"/>
      <c r="I76" s="157"/>
      <c r="J76" s="143" t="b">
        <v>1</v>
      </c>
      <c r="K76" s="175" t="str">
        <f>IF(M102=1,"※1 参照","※ 参照")</f>
        <v>※ 参照</v>
      </c>
      <c r="L76" s="172"/>
      <c r="M76" s="5" t="s">
        <v>58</v>
      </c>
      <c r="N76" s="61" t="str">
        <f>IF(LEN(D64)&gt;0,D64,"")</f>
        <v>＊＊＊</v>
      </c>
      <c r="O76" s="79" t="s">
        <v>95</v>
      </c>
      <c r="P76" s="44"/>
    </row>
    <row r="77" spans="2:20" ht="22.5" hidden="1" customHeight="1">
      <c r="B77" s="146" t="s">
        <v>94</v>
      </c>
      <c r="C77" s="174" t="s">
        <v>134</v>
      </c>
      <c r="D77" s="211" t="s">
        <v>101</v>
      </c>
      <c r="E77" s="212"/>
      <c r="F77" s="212"/>
      <c r="G77" s="155"/>
      <c r="H77" s="156"/>
      <c r="I77" s="157"/>
      <c r="J77" s="143" t="b">
        <v>1</v>
      </c>
      <c r="K77" s="175" t="str">
        <f>IF(M102=1,"※2 参照","※ 参照")</f>
        <v>※ 参照</v>
      </c>
      <c r="L77" s="172"/>
      <c r="M77" s="15" t="s">
        <v>63</v>
      </c>
      <c r="N77" s="61" t="str">
        <f t="shared" ref="N77" si="10">IF(LEN(D65)&gt;0,D65,"")</f>
        <v>＊＊＊</v>
      </c>
      <c r="O77" s="79" t="s">
        <v>95</v>
      </c>
      <c r="P77" s="44"/>
    </row>
    <row r="78" spans="2:20" ht="22.5" hidden="1" customHeight="1">
      <c r="B78" s="146" t="s">
        <v>94</v>
      </c>
      <c r="C78" s="174" t="s">
        <v>135</v>
      </c>
      <c r="D78" s="211" t="s">
        <v>101</v>
      </c>
      <c r="E78" s="212"/>
      <c r="F78" s="212"/>
      <c r="G78" s="155"/>
      <c r="H78" s="156"/>
      <c r="I78" s="157"/>
      <c r="J78" s="143" t="b">
        <v>1</v>
      </c>
      <c r="K78" s="125"/>
      <c r="L78" s="172"/>
      <c r="M78" s="15" t="s">
        <v>64</v>
      </c>
      <c r="N78" s="61" t="str">
        <f>IF(LEN(D66)&gt;0,D66,"")</f>
        <v>＊＊＊</v>
      </c>
      <c r="O78" s="79" t="s">
        <v>95</v>
      </c>
      <c r="P78" s="44"/>
    </row>
    <row r="79" spans="2:20" ht="43.5" customHeight="1">
      <c r="B79" s="146" t="s">
        <v>96</v>
      </c>
      <c r="C79" s="5" t="s">
        <v>136</v>
      </c>
      <c r="D79" s="213"/>
      <c r="E79" s="214"/>
      <c r="F79" s="214"/>
      <c r="G79" s="214"/>
      <c r="H79" s="214"/>
      <c r="I79" s="214"/>
      <c r="J79" s="214"/>
      <c r="K79" s="215"/>
      <c r="L79" s="44"/>
      <c r="M79" s="16" t="s">
        <v>65</v>
      </c>
      <c r="N79" s="176" t="str">
        <f>IF(LEN(C67)&gt;0,C67,"")</f>
        <v>＊＊＊</v>
      </c>
      <c r="O79" s="79" t="s">
        <v>95</v>
      </c>
      <c r="P79" s="44"/>
    </row>
    <row r="80" spans="2:20" ht="12.75" customHeight="1">
      <c r="B80" s="177"/>
      <c r="D80" s="216"/>
      <c r="E80" s="209"/>
      <c r="F80" s="209"/>
      <c r="G80" s="209"/>
      <c r="H80" s="209"/>
      <c r="I80" s="209"/>
      <c r="J80" s="23"/>
      <c r="K80" s="178"/>
      <c r="M80" s="1">
        <v>66</v>
      </c>
      <c r="N80" s="176" t="str">
        <f>IF(LEN(D67)&gt;0,D67,"")</f>
        <v>＊＊＊</v>
      </c>
      <c r="O80" s="53" t="s">
        <v>95</v>
      </c>
    </row>
    <row r="81" spans="2:15" ht="15" customHeight="1">
      <c r="B81" s="177"/>
      <c r="C81" s="217"/>
      <c r="D81" s="218"/>
      <c r="E81" s="218"/>
      <c r="F81" s="218"/>
      <c r="G81" s="218"/>
      <c r="H81" s="218"/>
      <c r="I81" s="218"/>
      <c r="J81" s="218"/>
      <c r="K81" s="218"/>
      <c r="M81" s="16" t="s">
        <v>66</v>
      </c>
      <c r="N81" s="176" t="str">
        <f>IF(LEN(C68)&gt;0,C68,"")</f>
        <v>＊＊＊</v>
      </c>
      <c r="O81" s="53" t="s">
        <v>95</v>
      </c>
    </row>
    <row r="82" spans="2:15" ht="12.75" hidden="1" customHeight="1">
      <c r="B82" s="177"/>
      <c r="C82" s="179" t="str">
        <f>IF(M102=1,"※1 個人情報の取扱いについて","※個人情報の取扱いについて")</f>
        <v>※個人情報の取扱いについて</v>
      </c>
      <c r="D82" s="208"/>
      <c r="E82" s="209"/>
      <c r="F82" s="209"/>
      <c r="G82" s="209"/>
      <c r="H82" s="209"/>
      <c r="I82" s="209"/>
      <c r="J82" s="23"/>
      <c r="K82" s="178"/>
      <c r="M82" s="1">
        <v>67</v>
      </c>
      <c r="N82" s="176" t="str">
        <f>IF(LEN(D68)&gt;0,D68,"")</f>
        <v>＊＊＊</v>
      </c>
      <c r="O82" s="53" t="s">
        <v>95</v>
      </c>
    </row>
    <row r="83" spans="2:15" ht="74.25" hidden="1" customHeight="1">
      <c r="B83" s="177"/>
      <c r="C83" s="205" t="s">
        <v>137</v>
      </c>
      <c r="D83" s="206"/>
      <c r="E83" s="206"/>
      <c r="F83" s="206"/>
      <c r="G83" s="206"/>
      <c r="H83" s="206"/>
      <c r="I83" s="206"/>
      <c r="J83" s="206"/>
      <c r="K83" s="207"/>
      <c r="M83" s="16" t="s">
        <v>67</v>
      </c>
      <c r="N83" s="176" t="str">
        <f>IF(LEN(C69)&gt;0,C69,"")</f>
        <v>＊＊＊</v>
      </c>
      <c r="O83" s="53" t="s">
        <v>95</v>
      </c>
    </row>
    <row r="84" spans="2:15" ht="17.25" hidden="1" customHeight="1">
      <c r="B84" s="177"/>
      <c r="C84" s="204" t="str">
        <f>IF(M102=1,"※2 研修データの２次利用について","※研修データの２次利用について")</f>
        <v>※研修データの２次利用について</v>
      </c>
      <c r="D84" s="204"/>
      <c r="E84" s="204"/>
      <c r="F84" s="204"/>
      <c r="G84" s="204"/>
      <c r="H84" s="204"/>
      <c r="I84" s="204"/>
      <c r="J84" s="204"/>
      <c r="K84" s="204"/>
      <c r="M84" s="1">
        <v>68</v>
      </c>
      <c r="N84" s="176" t="str">
        <f>IF(LEN(D69)&gt;0,D69,"")</f>
        <v>＊＊＊</v>
      </c>
      <c r="O84" s="53" t="s">
        <v>95</v>
      </c>
    </row>
    <row r="85" spans="2:15" ht="69" hidden="1" customHeight="1">
      <c r="B85" s="180"/>
      <c r="C85" s="205" t="s">
        <v>138</v>
      </c>
      <c r="D85" s="206"/>
      <c r="E85" s="206"/>
      <c r="F85" s="206"/>
      <c r="G85" s="206"/>
      <c r="H85" s="206"/>
      <c r="I85" s="206"/>
      <c r="J85" s="206"/>
      <c r="K85" s="207"/>
      <c r="M85" s="16" t="s">
        <v>139</v>
      </c>
      <c r="N85" s="181" t="s">
        <v>95</v>
      </c>
      <c r="O85" s="182" t="s">
        <v>95</v>
      </c>
    </row>
    <row r="86" spans="2:15" ht="6" customHeight="1">
      <c r="B86" s="180"/>
      <c r="D86" s="208"/>
      <c r="E86" s="209"/>
      <c r="F86" s="209"/>
      <c r="G86" s="209"/>
      <c r="H86" s="209"/>
      <c r="I86" s="209"/>
      <c r="J86" s="23"/>
      <c r="K86" s="178"/>
      <c r="M86" s="183" t="s">
        <v>140</v>
      </c>
      <c r="N86" s="181" t="str">
        <f>IF(LEN(D70)&gt;0,D70,"")</f>
        <v>＊＊＊</v>
      </c>
      <c r="O86" s="182" t="s">
        <v>72</v>
      </c>
    </row>
    <row r="87" spans="2:15" ht="37.5" customHeight="1">
      <c r="B87" s="180"/>
      <c r="C87" s="210"/>
      <c r="D87" s="210"/>
      <c r="E87" s="210"/>
      <c r="F87" s="210"/>
      <c r="G87" s="210"/>
      <c r="H87" s="210"/>
      <c r="I87" s="210"/>
      <c r="J87" s="210"/>
      <c r="K87" s="210"/>
      <c r="M87" s="15" t="s">
        <v>69</v>
      </c>
      <c r="N87" s="181" t="str">
        <f>IF(LEN(D71)&gt;0,D71,"")</f>
        <v/>
      </c>
      <c r="O87" s="182" t="s">
        <v>95</v>
      </c>
    </row>
    <row r="88" spans="2:15" ht="12.75" customHeight="1">
      <c r="B88" s="180"/>
      <c r="D88" s="208"/>
      <c r="E88" s="209"/>
      <c r="F88" s="209"/>
      <c r="G88" s="209"/>
      <c r="H88" s="209"/>
      <c r="I88" s="209"/>
      <c r="J88" s="23"/>
      <c r="K88" s="178"/>
      <c r="M88" s="5" t="s">
        <v>70</v>
      </c>
      <c r="N88" s="184" t="str">
        <f>IF(LEN(D72)&gt;0,D72,"")</f>
        <v/>
      </c>
      <c r="O88" s="182" t="s">
        <v>95</v>
      </c>
    </row>
    <row r="89" spans="2:15" ht="12.75" customHeight="1">
      <c r="B89" s="180"/>
      <c r="D89" s="185"/>
      <c r="J89" s="23"/>
      <c r="K89" s="23"/>
      <c r="M89" s="5" t="s">
        <v>71</v>
      </c>
      <c r="N89" s="184" t="str">
        <f>IF(LEN(D73)&gt;0,D73,"")</f>
        <v/>
      </c>
      <c r="O89" s="182" t="s">
        <v>95</v>
      </c>
    </row>
    <row r="90" spans="2:15" ht="12.75" customHeight="1">
      <c r="B90" s="180"/>
      <c r="C90" s="186"/>
      <c r="E90" s="187"/>
      <c r="F90" s="188"/>
      <c r="G90" s="188"/>
      <c r="H90" s="188"/>
      <c r="I90" s="188"/>
      <c r="J90" s="188"/>
      <c r="M90" s="5" t="s">
        <v>131</v>
      </c>
      <c r="N90" s="184" t="str">
        <f t="shared" ref="N90:N93" si="11">IF(LEN(D74)&gt;0,D74,"")</f>
        <v/>
      </c>
      <c r="O90" s="182" t="s">
        <v>95</v>
      </c>
    </row>
    <row r="91" spans="2:15" ht="87" hidden="1" customHeight="1">
      <c r="B91" s="180"/>
      <c r="C91" s="189"/>
      <c r="D91" s="190"/>
      <c r="E91" s="187"/>
      <c r="M91" s="5" t="s">
        <v>132</v>
      </c>
      <c r="N91" s="184" t="str">
        <f>IF(LEN(D75)&gt;0,D75,"")</f>
        <v/>
      </c>
      <c r="O91" s="182" t="s">
        <v>95</v>
      </c>
    </row>
    <row r="92" spans="2:15" ht="24" hidden="1">
      <c r="B92" s="180" t="s">
        <v>141</v>
      </c>
      <c r="C92" s="189"/>
      <c r="D92" s="190"/>
      <c r="E92" s="190"/>
      <c r="F92" s="188">
        <v>0</v>
      </c>
      <c r="G92" s="188">
        <v>0</v>
      </c>
      <c r="H92" s="188">
        <v>0</v>
      </c>
      <c r="I92" s="188">
        <v>0</v>
      </c>
      <c r="J92" s="188">
        <v>0</v>
      </c>
      <c r="M92" s="191" t="s">
        <v>133</v>
      </c>
      <c r="N92" s="184" t="str">
        <f>IF(LEN(D76)&gt;0,D76,"")</f>
        <v>＊＊＊</v>
      </c>
      <c r="O92" s="182" t="s">
        <v>72</v>
      </c>
    </row>
    <row r="93" spans="2:15" hidden="1">
      <c r="B93" s="180" t="s">
        <v>142</v>
      </c>
      <c r="C93" s="189"/>
      <c r="D93" s="192"/>
      <c r="F93" s="190">
        <v>100</v>
      </c>
      <c r="G93" s="190">
        <v>100</v>
      </c>
      <c r="H93" s="190">
        <v>100</v>
      </c>
      <c r="I93" s="23">
        <v>100</v>
      </c>
      <c r="J93" s="23">
        <v>100</v>
      </c>
      <c r="M93" s="191" t="s">
        <v>134</v>
      </c>
      <c r="N93" s="184" t="str">
        <f t="shared" si="11"/>
        <v>＊＊＊</v>
      </c>
      <c r="O93" s="182" t="s">
        <v>72</v>
      </c>
    </row>
    <row r="94" spans="2:15" hidden="1">
      <c r="B94" s="180" t="s">
        <v>143</v>
      </c>
      <c r="C94" s="189"/>
      <c r="D94" s="190"/>
      <c r="F94" s="193"/>
      <c r="G94" s="190"/>
      <c r="H94" s="190"/>
      <c r="J94" s="23"/>
      <c r="M94" s="191" t="s">
        <v>135</v>
      </c>
      <c r="N94" s="184" t="str">
        <f>IF(LEN(D78)&gt;0,D78,"")</f>
        <v>＊＊＊</v>
      </c>
      <c r="O94" s="182" t="s">
        <v>95</v>
      </c>
    </row>
    <row r="95" spans="2:15" hidden="1">
      <c r="B95" s="180" t="s">
        <v>144</v>
      </c>
      <c r="C95" s="189"/>
      <c r="D95" s="190"/>
      <c r="E95" s="190"/>
      <c r="F95" s="190"/>
      <c r="G95" s="190"/>
      <c r="H95" s="190"/>
      <c r="J95" s="23"/>
      <c r="M95" s="194" t="s">
        <v>136</v>
      </c>
      <c r="N95" s="184" t="str">
        <f>IF(LEN(D79)&gt;0,D79,"")</f>
        <v/>
      </c>
      <c r="O95" s="182" t="s">
        <v>72</v>
      </c>
    </row>
    <row r="96" spans="2:15" ht="14.25" hidden="1" customHeight="1">
      <c r="B96" s="180" t="s">
        <v>145</v>
      </c>
      <c r="C96" s="186"/>
      <c r="D96" s="187"/>
      <c r="E96" s="187"/>
      <c r="F96" s="187"/>
      <c r="G96" s="195"/>
      <c r="M96" s="1"/>
      <c r="N96" s="20"/>
      <c r="O96" s="182"/>
    </row>
    <row r="97" spans="2:14" ht="14.25" hidden="1" customHeight="1">
      <c r="B97" s="180" t="s">
        <v>146</v>
      </c>
      <c r="C97" s="187"/>
      <c r="D97" s="187"/>
      <c r="E97" s="196"/>
      <c r="I97" s="197"/>
      <c r="L97" s="23">
        <f>SUM(L9:L96)</f>
        <v>0</v>
      </c>
      <c r="M97" s="1"/>
      <c r="N97" s="20"/>
    </row>
    <row r="98" spans="2:14" ht="14.25" hidden="1" customHeight="1">
      <c r="B98" s="180" t="s">
        <v>147</v>
      </c>
      <c r="C98" s="187"/>
      <c r="D98" s="187"/>
      <c r="E98" s="196"/>
      <c r="I98" s="187"/>
      <c r="L98" s="23" t="str">
        <f>IF(L97&gt;0,IF(L9&gt;0,"姓 ","")&amp;IF(L10&gt;0,"名 ","")&amp;IF(L11&gt;0,"姓かな ","")&amp;IF(L12&gt;0,"名かな ","")&amp;IF(L13&gt;0,"勤務先 ","")&amp;IF(L15&gt;0,"現職種 ","")&amp;IF(L16&gt;0,"現職名（肩書） ","")&amp;"が改行されています。","")</f>
        <v/>
      </c>
      <c r="M98" s="1"/>
      <c r="N98" s="20"/>
    </row>
    <row r="99" spans="2:14" ht="14.25" hidden="1" customHeight="1">
      <c r="B99" s="180" t="s">
        <v>148</v>
      </c>
      <c r="C99" s="186"/>
      <c r="M99" s="1"/>
      <c r="N99" s="20"/>
    </row>
    <row r="100" spans="2:14" hidden="1">
      <c r="B100" s="180" t="s">
        <v>149</v>
      </c>
      <c r="C100" s="186"/>
      <c r="M100" s="1"/>
      <c r="N100" s="20"/>
    </row>
    <row r="101" spans="2:14" hidden="1">
      <c r="B101" s="180" t="s">
        <v>150</v>
      </c>
      <c r="C101" s="186"/>
      <c r="M101" s="42">
        <v>0</v>
      </c>
      <c r="N101" s="43" t="str">
        <f>IF(LEN(G42)&gt;0,IF(LEN(G43)&gt;0,G43,""),"-")</f>
        <v>-</v>
      </c>
    </row>
    <row r="102" spans="2:14" ht="12.75" hidden="1" customHeight="1">
      <c r="B102" s="180" t="s">
        <v>151</v>
      </c>
      <c r="C102" s="186"/>
      <c r="M102" s="1">
        <v>0</v>
      </c>
      <c r="N102" s="43" t="str">
        <f>IF(LEN(G42)&gt;0,IF(LEN(G44)&gt;0,G44,""),"-")</f>
        <v>-</v>
      </c>
    </row>
    <row r="103" spans="2:14" ht="12.75" hidden="1" customHeight="1">
      <c r="B103" s="180" t="s">
        <v>152</v>
      </c>
      <c r="C103" s="186"/>
      <c r="M103" s="1">
        <v>0</v>
      </c>
      <c r="N103" s="43" t="str">
        <f>IF(LEN(G42)&gt;0,IF(LEN(G45)&gt;0,G45,""),"-")</f>
        <v>-</v>
      </c>
    </row>
    <row r="104" spans="2:14" ht="12.75" hidden="1" customHeight="1">
      <c r="B104" s="180" t="s">
        <v>153</v>
      </c>
      <c r="C104" s="186"/>
      <c r="M104" s="1"/>
      <c r="N104" s="20"/>
    </row>
    <row r="105" spans="2:14" ht="12.75" hidden="1" customHeight="1">
      <c r="B105" s="180" t="s">
        <v>154</v>
      </c>
      <c r="C105" s="186"/>
      <c r="H105" s="23" t="s">
        <v>155</v>
      </c>
      <c r="J105" s="23" t="s">
        <v>156</v>
      </c>
      <c r="K105" s="23" t="s">
        <v>157</v>
      </c>
      <c r="M105" s="1"/>
      <c r="N105" s="20"/>
    </row>
    <row r="106" spans="2:14" ht="12.75" hidden="1" customHeight="1">
      <c r="B106" s="180" t="s">
        <v>158</v>
      </c>
      <c r="C106" s="186"/>
      <c r="H106" s="23" t="s">
        <v>157</v>
      </c>
      <c r="J106" s="145" t="s">
        <v>159</v>
      </c>
      <c r="K106" s="23" t="s">
        <v>160</v>
      </c>
      <c r="L106" s="23" t="s">
        <v>160</v>
      </c>
      <c r="M106" s="1"/>
      <c r="N106" s="20"/>
    </row>
    <row r="107" spans="2:14" ht="12.75" hidden="1" customHeight="1">
      <c r="B107" s="180" t="s">
        <v>161</v>
      </c>
      <c r="C107" s="186"/>
      <c r="H107" s="23" t="s">
        <v>162</v>
      </c>
      <c r="J107" s="145" t="s">
        <v>163</v>
      </c>
      <c r="K107" s="23" t="s">
        <v>164</v>
      </c>
      <c r="L107" s="23" t="s">
        <v>164</v>
      </c>
      <c r="M107" s="1"/>
      <c r="N107" s="20"/>
    </row>
    <row r="108" spans="2:14" ht="12.75" hidden="1" customHeight="1">
      <c r="B108" s="180" t="s">
        <v>165</v>
      </c>
      <c r="C108" s="186"/>
      <c r="J108" s="145" t="s">
        <v>166</v>
      </c>
      <c r="K108" s="145" t="s">
        <v>167</v>
      </c>
      <c r="L108" s="145" t="s">
        <v>168</v>
      </c>
      <c r="M108" s="23"/>
      <c r="N108" s="23"/>
    </row>
    <row r="109" spans="2:14" ht="12.75" hidden="1" customHeight="1">
      <c r="B109" s="180" t="s">
        <v>169</v>
      </c>
      <c r="C109" s="186"/>
      <c r="J109" s="145" t="s">
        <v>170</v>
      </c>
      <c r="K109" s="145" t="s">
        <v>171</v>
      </c>
      <c r="L109" s="145" t="s">
        <v>168</v>
      </c>
      <c r="M109" s="23"/>
      <c r="N109" s="23"/>
    </row>
    <row r="110" spans="2:14" ht="12.75" hidden="1" customHeight="1">
      <c r="B110" s="180" t="s">
        <v>172</v>
      </c>
      <c r="C110" s="186"/>
      <c r="H110" s="23" t="s">
        <v>162</v>
      </c>
      <c r="J110" s="198" t="s">
        <v>173</v>
      </c>
      <c r="K110" s="145" t="s">
        <v>173</v>
      </c>
      <c r="L110" s="145" t="s">
        <v>174</v>
      </c>
      <c r="M110" s="23"/>
      <c r="N110" s="23"/>
    </row>
    <row r="111" spans="2:14" ht="12.75" hidden="1" customHeight="1">
      <c r="B111" s="180" t="s">
        <v>175</v>
      </c>
      <c r="C111" s="186"/>
      <c r="M111" s="23"/>
      <c r="N111" s="23"/>
    </row>
    <row r="112" spans="2:14" ht="12.75" hidden="1" customHeight="1">
      <c r="B112" s="180" t="s">
        <v>176</v>
      </c>
      <c r="C112" s="186"/>
      <c r="M112" s="23"/>
      <c r="N112" s="23"/>
    </row>
    <row r="113" spans="2:14" ht="12.75" hidden="1" customHeight="1">
      <c r="B113" s="180" t="s">
        <v>177</v>
      </c>
      <c r="C113" s="186"/>
      <c r="M113" s="23"/>
      <c r="N113" s="23"/>
    </row>
    <row r="114" spans="2:14" ht="12.75" hidden="1" customHeight="1">
      <c r="B114" s="180" t="s">
        <v>178</v>
      </c>
      <c r="C114" s="186"/>
      <c r="M114" s="23"/>
      <c r="N114" s="23"/>
    </row>
    <row r="115" spans="2:14" ht="12.75" hidden="1" customHeight="1">
      <c r="B115" s="180" t="s">
        <v>179</v>
      </c>
      <c r="C115" s="186"/>
      <c r="M115" s="23"/>
      <c r="N115" s="23"/>
    </row>
    <row r="116" spans="2:14" ht="12.75" hidden="1" customHeight="1">
      <c r="B116" s="180" t="s">
        <v>180</v>
      </c>
      <c r="C116" s="186"/>
      <c r="M116" s="23"/>
      <c r="N116" s="23"/>
    </row>
    <row r="117" spans="2:14" ht="12.75" hidden="1" customHeight="1">
      <c r="B117" s="180" t="s">
        <v>181</v>
      </c>
      <c r="C117" s="186"/>
      <c r="M117" s="23"/>
      <c r="N117" s="23"/>
    </row>
    <row r="118" spans="2:14" ht="12.75" hidden="1" customHeight="1">
      <c r="B118" s="180" t="s">
        <v>182</v>
      </c>
      <c r="C118" s="186"/>
      <c r="M118" s="23"/>
      <c r="N118" s="23"/>
    </row>
    <row r="119" spans="2:14" ht="12.75" hidden="1" customHeight="1">
      <c r="B119" s="180" t="s">
        <v>183</v>
      </c>
      <c r="C119" s="186"/>
      <c r="M119" s="23"/>
      <c r="N119" s="23"/>
    </row>
    <row r="120" spans="2:14" ht="12.75" hidden="1" customHeight="1">
      <c r="B120" s="180" t="s">
        <v>184</v>
      </c>
      <c r="C120" s="186"/>
      <c r="D120" s="23">
        <v>1</v>
      </c>
      <c r="E120" s="23" t="s">
        <v>185</v>
      </c>
      <c r="F120" s="193"/>
    </row>
    <row r="121" spans="2:14" ht="12.75" hidden="1" customHeight="1">
      <c r="B121" s="180" t="s">
        <v>186</v>
      </c>
      <c r="C121" s="186"/>
      <c r="D121" s="23">
        <v>2</v>
      </c>
      <c r="E121" s="23" t="s">
        <v>187</v>
      </c>
    </row>
    <row r="122" spans="2:14" ht="12.75" hidden="1" customHeight="1">
      <c r="B122" s="180" t="s">
        <v>188</v>
      </c>
      <c r="C122" s="186"/>
      <c r="E122" s="76"/>
      <c r="F122" s="23" t="s">
        <v>189</v>
      </c>
    </row>
    <row r="123" spans="2:14" ht="12.75" hidden="1" customHeight="1">
      <c r="B123" s="180" t="s">
        <v>190</v>
      </c>
      <c r="C123" s="186"/>
    </row>
    <row r="124" spans="2:14" ht="12.75" hidden="1" customHeight="1">
      <c r="B124" s="180" t="s">
        <v>191</v>
      </c>
      <c r="C124" s="186"/>
    </row>
    <row r="125" spans="2:14" ht="12.75" hidden="1" customHeight="1">
      <c r="B125" s="180" t="s">
        <v>192</v>
      </c>
      <c r="C125" s="186"/>
    </row>
    <row r="126" spans="2:14" ht="12.75" hidden="1" customHeight="1">
      <c r="B126" s="180" t="s">
        <v>193</v>
      </c>
      <c r="C126" s="186"/>
    </row>
    <row r="127" spans="2:14" ht="12.75" hidden="1" customHeight="1">
      <c r="B127" s="180" t="s">
        <v>194</v>
      </c>
      <c r="C127" s="186"/>
    </row>
    <row r="128" spans="2:14" ht="12.75" hidden="1" customHeight="1">
      <c r="B128" s="180" t="s">
        <v>195</v>
      </c>
      <c r="C128" s="186"/>
    </row>
    <row r="129" spans="2:11" ht="12.75" hidden="1" customHeight="1">
      <c r="B129" s="180" t="s">
        <v>196</v>
      </c>
      <c r="C129" s="186"/>
    </row>
    <row r="130" spans="2:11" ht="12.75" hidden="1" customHeight="1">
      <c r="B130" s="180" t="s">
        <v>197</v>
      </c>
      <c r="C130" s="186"/>
    </row>
    <row r="131" spans="2:11" ht="12.75" hidden="1" customHeight="1">
      <c r="B131" s="180" t="s">
        <v>198</v>
      </c>
      <c r="C131" s="186"/>
    </row>
    <row r="132" spans="2:11" ht="12.75" hidden="1" customHeight="1">
      <c r="B132" s="180" t="s">
        <v>199</v>
      </c>
      <c r="C132" s="186"/>
    </row>
    <row r="133" spans="2:11" ht="12.75" hidden="1" customHeight="1">
      <c r="B133" s="180" t="s">
        <v>200</v>
      </c>
      <c r="C133" s="186"/>
    </row>
    <row r="134" spans="2:11" ht="12.75" hidden="1" customHeight="1">
      <c r="B134" s="180" t="s">
        <v>201</v>
      </c>
      <c r="C134" s="186"/>
    </row>
    <row r="135" spans="2:11" ht="12.75" hidden="1" customHeight="1">
      <c r="B135" s="180" t="s">
        <v>202</v>
      </c>
      <c r="C135" s="186"/>
      <c r="D135" s="23" t="s">
        <v>203</v>
      </c>
    </row>
    <row r="136" spans="2:11" ht="12.75" hidden="1" customHeight="1">
      <c r="B136" s="180" t="s">
        <v>204</v>
      </c>
      <c r="C136" s="186"/>
      <c r="D136" s="199"/>
      <c r="E136" s="201"/>
      <c r="F136" s="202"/>
      <c r="G136" s="202"/>
      <c r="H136" s="203"/>
    </row>
    <row r="137" spans="2:11" ht="12.75" hidden="1" customHeight="1">
      <c r="B137" s="180" t="s">
        <v>205</v>
      </c>
      <c r="C137" s="186"/>
      <c r="D137" s="199"/>
      <c r="E137" s="201"/>
      <c r="F137" s="202"/>
      <c r="G137" s="202"/>
      <c r="H137" s="203"/>
      <c r="K137" s="60">
        <f>COUNTA(E120:E124)</f>
        <v>2</v>
      </c>
    </row>
    <row r="138" spans="2:11" ht="12.75" hidden="1" customHeight="1">
      <c r="B138" s="180" t="s">
        <v>206</v>
      </c>
      <c r="C138" s="186"/>
      <c r="D138" s="199"/>
      <c r="E138" s="201"/>
      <c r="F138" s="202"/>
      <c r="G138" s="202"/>
      <c r="H138" s="203"/>
    </row>
    <row r="139" spans="2:11" ht="12.75" hidden="1" customHeight="1">
      <c r="B139" s="186"/>
      <c r="C139" s="186"/>
      <c r="D139" s="199"/>
      <c r="E139" s="201"/>
      <c r="F139" s="202"/>
      <c r="G139" s="202"/>
      <c r="H139" s="203"/>
    </row>
    <row r="140" spans="2:11" ht="12.75" hidden="1" customHeight="1">
      <c r="B140" s="186"/>
      <c r="C140" s="186"/>
      <c r="D140" s="199"/>
      <c r="E140" s="201"/>
      <c r="F140" s="202"/>
      <c r="G140" s="202"/>
      <c r="H140" s="203"/>
    </row>
    <row r="141" spans="2:11" ht="12.75" hidden="1" customHeight="1">
      <c r="B141" s="186"/>
      <c r="C141" s="186"/>
      <c r="D141" s="199"/>
      <c r="E141" s="201"/>
      <c r="F141" s="202"/>
      <c r="G141" s="202"/>
      <c r="H141" s="203"/>
    </row>
    <row r="142" spans="2:11" ht="12.75" hidden="1" customHeight="1">
      <c r="B142" s="186"/>
      <c r="C142" s="186"/>
    </row>
    <row r="143" spans="2:11" ht="12.75" hidden="1" customHeight="1">
      <c r="B143" s="186"/>
      <c r="C143" s="186"/>
      <c r="E143" s="200" t="s">
        <v>207</v>
      </c>
    </row>
    <row r="144" spans="2:11" ht="12.75" hidden="1" customHeight="1">
      <c r="B144" s="186"/>
      <c r="C144" s="186"/>
    </row>
    <row r="145" spans="2:11" ht="12.75" hidden="1" customHeight="1">
      <c r="B145" s="186"/>
      <c r="C145" s="186"/>
    </row>
    <row r="146" spans="2:11" ht="12.75" hidden="1" customHeight="1">
      <c r="B146" s="186"/>
      <c r="C146" s="186"/>
    </row>
    <row r="147" spans="2:11" ht="12.75" hidden="1" customHeight="1">
      <c r="B147" s="186"/>
      <c r="C147" s="186"/>
    </row>
    <row r="148" spans="2:11" ht="12.75" hidden="1" customHeight="1">
      <c r="B148" s="186"/>
      <c r="C148" s="186"/>
    </row>
    <row r="149" spans="2:11" ht="12.75" hidden="1" customHeight="1">
      <c r="B149" s="186"/>
      <c r="C149" s="186"/>
    </row>
    <row r="150" spans="2:11" ht="12.75" hidden="1" customHeight="1">
      <c r="B150" s="186"/>
      <c r="C150" s="186"/>
      <c r="K150" s="60">
        <f>COUNTA(D136:D141)</f>
        <v>0</v>
      </c>
    </row>
    <row r="151" spans="2:11" ht="12.75" hidden="1" customHeight="1">
      <c r="B151" s="186"/>
      <c r="C151" s="186"/>
    </row>
    <row r="152" spans="2:11" ht="12.75" hidden="1" customHeight="1">
      <c r="B152" s="186"/>
      <c r="C152" s="186"/>
    </row>
    <row r="153" spans="2:11" ht="12.75" hidden="1" customHeight="1">
      <c r="B153" s="186"/>
      <c r="C153" s="186"/>
    </row>
    <row r="154" spans="2:11" ht="12.75" hidden="1" customHeight="1">
      <c r="B154" s="186"/>
      <c r="C154" s="186"/>
    </row>
    <row r="155" spans="2:11" ht="12.75" hidden="1" customHeight="1">
      <c r="B155" s="186"/>
      <c r="C155" s="186"/>
    </row>
    <row r="156" spans="2:11" ht="12.75" hidden="1" customHeight="1">
      <c r="B156" s="186"/>
      <c r="C156" s="186"/>
    </row>
    <row r="157" spans="2:11" ht="12.75" hidden="1" customHeight="1">
      <c r="B157" s="186"/>
      <c r="C157" s="186"/>
    </row>
    <row r="158" spans="2:11" ht="12.75" hidden="1" customHeight="1">
      <c r="B158" s="186"/>
      <c r="C158" s="186"/>
    </row>
    <row r="159" spans="2:11" ht="12.75" hidden="1" customHeight="1">
      <c r="B159" s="186"/>
      <c r="C159" s="186"/>
    </row>
    <row r="160" spans="2:11" ht="12.75" hidden="1" customHeight="1">
      <c r="B160" s="186"/>
      <c r="C160" s="186"/>
    </row>
    <row r="161" spans="2:3" ht="12.75" hidden="1" customHeight="1">
      <c r="B161" s="186"/>
      <c r="C161" s="186"/>
    </row>
    <row r="162" spans="2:3" ht="12.75" hidden="1" customHeight="1">
      <c r="B162" s="186"/>
      <c r="C162" s="186"/>
    </row>
    <row r="163" spans="2:3" ht="12.75" hidden="1" customHeight="1">
      <c r="B163" s="186"/>
      <c r="C163" s="186"/>
    </row>
    <row r="164" spans="2:3" ht="12.75" hidden="1" customHeight="1">
      <c r="B164" s="186"/>
      <c r="C164" s="186"/>
    </row>
    <row r="165" spans="2:3" ht="12.75" hidden="1" customHeight="1">
      <c r="B165" s="186"/>
      <c r="C165" s="186"/>
    </row>
    <row r="166" spans="2:3" ht="12.75" hidden="1" customHeight="1">
      <c r="B166" s="186"/>
      <c r="C166" s="186"/>
    </row>
    <row r="167" spans="2:3" ht="12.75" hidden="1" customHeight="1">
      <c r="B167" s="186"/>
      <c r="C167" s="186"/>
    </row>
    <row r="168" spans="2:3" ht="12.75" hidden="1" customHeight="1">
      <c r="B168" s="186"/>
      <c r="C168" s="186"/>
    </row>
    <row r="169" spans="2:3" ht="12.75" hidden="1" customHeight="1">
      <c r="B169" s="186"/>
      <c r="C169" s="186"/>
    </row>
    <row r="170" spans="2:3" ht="12.75" hidden="1" customHeight="1">
      <c r="B170" s="186"/>
      <c r="C170" s="186"/>
    </row>
    <row r="171" spans="2:3" ht="12.75" hidden="1" customHeight="1">
      <c r="B171" s="186"/>
      <c r="C171" s="186"/>
    </row>
    <row r="172" spans="2:3" ht="12.75" hidden="1" customHeight="1">
      <c r="B172" s="186"/>
      <c r="C172" s="186"/>
    </row>
    <row r="173" spans="2:3" ht="12.75" hidden="1" customHeight="1">
      <c r="B173" s="186"/>
      <c r="C173" s="186"/>
    </row>
    <row r="174" spans="2:3" ht="12.75" hidden="1" customHeight="1">
      <c r="B174" s="186"/>
      <c r="C174" s="186"/>
    </row>
    <row r="175" spans="2:3" ht="12.75" hidden="1" customHeight="1">
      <c r="B175" s="186"/>
      <c r="C175" s="186"/>
    </row>
    <row r="176" spans="2:3" ht="12.75" customHeight="1">
      <c r="B176" s="186"/>
      <c r="C176" s="186"/>
    </row>
    <row r="177" spans="2:3" ht="12.75" customHeight="1">
      <c r="B177" s="186"/>
      <c r="C177" s="186"/>
    </row>
    <row r="178" spans="2:3" ht="12.75" customHeight="1">
      <c r="B178" s="186"/>
      <c r="C178" s="186"/>
    </row>
    <row r="179" spans="2:3" ht="12.75" customHeight="1">
      <c r="B179" s="186"/>
      <c r="C179" s="186"/>
    </row>
    <row r="180" spans="2:3" ht="12.75" customHeight="1">
      <c r="B180" s="186"/>
      <c r="C180" s="186"/>
    </row>
    <row r="181" spans="2:3" ht="12.75" customHeight="1">
      <c r="B181" s="186"/>
      <c r="C181" s="186"/>
    </row>
    <row r="182" spans="2:3" ht="12.75" customHeight="1">
      <c r="B182" s="186"/>
      <c r="C182" s="186"/>
    </row>
    <row r="183" spans="2:3" ht="12.75" customHeight="1">
      <c r="B183" s="186"/>
      <c r="C183" s="186"/>
    </row>
    <row r="184" spans="2:3" ht="12.75" customHeight="1">
      <c r="B184" s="186"/>
      <c r="C184" s="186"/>
    </row>
    <row r="185" spans="2:3" ht="12.75" customHeight="1">
      <c r="B185" s="186"/>
      <c r="C185" s="186"/>
    </row>
    <row r="186" spans="2:3" ht="12.75" customHeight="1">
      <c r="B186" s="186"/>
      <c r="C186" s="186"/>
    </row>
    <row r="187" spans="2:3" ht="12.75" customHeight="1">
      <c r="B187" s="186"/>
      <c r="C187" s="186"/>
    </row>
    <row r="188" spans="2:3" ht="12.75" customHeight="1">
      <c r="B188" s="186"/>
      <c r="C188" s="186"/>
    </row>
    <row r="189" spans="2:3" ht="12.75" customHeight="1">
      <c r="B189" s="186"/>
      <c r="C189" s="186"/>
    </row>
    <row r="190" spans="2:3" ht="12.75" customHeight="1">
      <c r="B190" s="186"/>
      <c r="C190" s="186"/>
    </row>
    <row r="191" spans="2:3" ht="12.75" customHeight="1">
      <c r="B191" s="186"/>
      <c r="C191" s="186"/>
    </row>
    <row r="192" spans="2:3" ht="12.75" hidden="1" customHeight="1">
      <c r="B192" s="186"/>
      <c r="C192" s="186"/>
    </row>
    <row r="193" spans="2:5" ht="12.75" hidden="1" customHeight="1">
      <c r="B193" s="186"/>
      <c r="C193" s="186"/>
      <c r="D193" s="23">
        <v>1</v>
      </c>
      <c r="E193" s="23" t="s">
        <v>208</v>
      </c>
    </row>
    <row r="194" spans="2:5" ht="12.75" hidden="1" customHeight="1">
      <c r="B194" s="186"/>
      <c r="C194" s="186"/>
      <c r="D194" s="23">
        <v>2</v>
      </c>
      <c r="E194" s="23" t="s">
        <v>209</v>
      </c>
    </row>
    <row r="195" spans="2:5" ht="12.75" hidden="1" customHeight="1">
      <c r="B195" s="186"/>
      <c r="C195" s="186"/>
      <c r="D195" s="23">
        <v>3</v>
      </c>
      <c r="E195" s="23" t="s">
        <v>210</v>
      </c>
    </row>
    <row r="196" spans="2:5" ht="12.75" hidden="1" customHeight="1">
      <c r="B196" s="186"/>
      <c r="C196" s="186"/>
    </row>
    <row r="197" spans="2:5" ht="12.75" customHeight="1">
      <c r="B197" s="186"/>
      <c r="C197" s="186"/>
    </row>
    <row r="198" spans="2:5" ht="12.75" customHeight="1">
      <c r="B198" s="186"/>
      <c r="C198" s="186"/>
    </row>
    <row r="199" spans="2:5" ht="12.75" customHeight="1">
      <c r="B199" s="186"/>
      <c r="C199" s="186"/>
    </row>
    <row r="200" spans="2:5" ht="12.75" customHeight="1">
      <c r="B200" s="186"/>
      <c r="C200" s="186"/>
    </row>
    <row r="201" spans="2:5" ht="12.75" hidden="1" customHeight="1">
      <c r="B201" s="186"/>
      <c r="C201" s="186"/>
    </row>
    <row r="202" spans="2:5" ht="12.75" hidden="1" customHeight="1">
      <c r="B202" s="186"/>
      <c r="C202" s="186"/>
    </row>
    <row r="203" spans="2:5" ht="12.75" hidden="1" customHeight="1">
      <c r="B203" s="186"/>
      <c r="C203" s="186"/>
    </row>
    <row r="204" spans="2:5" ht="12.75" hidden="1" customHeight="1">
      <c r="B204" s="186"/>
      <c r="C204" s="186"/>
    </row>
    <row r="205" spans="2:5" ht="12.75" hidden="1" customHeight="1">
      <c r="B205" s="186"/>
      <c r="C205" s="186"/>
    </row>
    <row r="206" spans="2:5" ht="12.75" customHeight="1">
      <c r="B206" s="186"/>
      <c r="C206" s="186"/>
    </row>
    <row r="207" spans="2:5" ht="12.75" hidden="1" customHeight="1">
      <c r="B207" s="186"/>
      <c r="C207" s="186"/>
    </row>
    <row r="208" spans="2:5" ht="12.75" hidden="1" customHeight="1">
      <c r="B208" s="186"/>
      <c r="C208" s="186"/>
      <c r="D208" s="23">
        <v>1</v>
      </c>
    </row>
    <row r="209" spans="2:4" ht="12.75" hidden="1" customHeight="1">
      <c r="B209" s="186"/>
      <c r="C209" s="186"/>
      <c r="D209" s="23">
        <v>2</v>
      </c>
    </row>
    <row r="210" spans="2:4" ht="12.75" hidden="1" customHeight="1">
      <c r="B210" s="186"/>
      <c r="C210" s="186"/>
      <c r="D210" s="23">
        <v>3</v>
      </c>
    </row>
    <row r="211" spans="2:4" ht="12.75" hidden="1" customHeight="1">
      <c r="B211" s="186"/>
      <c r="C211" s="186"/>
      <c r="D211" s="23">
        <v>4</v>
      </c>
    </row>
    <row r="212" spans="2:4" ht="12.75" customHeight="1">
      <c r="B212" s="186"/>
      <c r="C212" s="186"/>
    </row>
    <row r="213" spans="2:4" ht="12.75" customHeight="1">
      <c r="B213" s="186"/>
      <c r="C213" s="186"/>
    </row>
    <row r="214" spans="2:4" ht="12.75" customHeight="1">
      <c r="B214" s="186"/>
      <c r="C214" s="186"/>
    </row>
    <row r="215" spans="2:4" ht="12.75" customHeight="1">
      <c r="B215" s="186"/>
      <c r="C215" s="186"/>
    </row>
    <row r="216" spans="2:4" ht="12.75" customHeight="1">
      <c r="B216" s="186"/>
      <c r="C216" s="186"/>
    </row>
    <row r="217" spans="2:4" ht="12.75" customHeight="1">
      <c r="B217" s="186"/>
      <c r="C217" s="186"/>
    </row>
    <row r="218" spans="2:4" ht="12.75" customHeight="1">
      <c r="B218" s="186"/>
      <c r="C218" s="186"/>
    </row>
    <row r="219" spans="2:4" ht="12.75" customHeight="1">
      <c r="B219" s="186"/>
      <c r="C219" s="186"/>
    </row>
    <row r="220" spans="2:4" ht="12.75" customHeight="1">
      <c r="B220" s="186"/>
      <c r="C220" s="186"/>
    </row>
    <row r="221" spans="2:4" ht="12.75" customHeight="1">
      <c r="B221" s="186"/>
      <c r="C221" s="186"/>
    </row>
    <row r="222" spans="2:4" ht="12.75" customHeight="1">
      <c r="B222" s="186"/>
      <c r="C222" s="186"/>
    </row>
    <row r="223" spans="2:4" ht="12.75" customHeight="1">
      <c r="B223" s="186"/>
      <c r="C223" s="186"/>
    </row>
    <row r="224" spans="2:4" ht="12.75" customHeight="1">
      <c r="B224" s="186"/>
      <c r="C224" s="186"/>
    </row>
    <row r="225" spans="2:3" ht="12.75" customHeight="1">
      <c r="B225" s="186"/>
      <c r="C225" s="186"/>
    </row>
    <row r="226" spans="2:3" ht="12.75" customHeight="1">
      <c r="B226" s="186"/>
      <c r="C226" s="186"/>
    </row>
    <row r="227" spans="2:3" ht="12.75" customHeight="1">
      <c r="B227" s="186"/>
      <c r="C227" s="186"/>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Am+522P1FArbyaL1khUbjgkj+66c3IS2bs8yk4Jb+AAZq+yDushmxokmh1K4PUTegTlaOZbeHQwEccO6RZVyuA==" saltValue="gJCX7axihqUSu33x2QahBA==" spinCount="100000" sheet="1" objects="1" scenarios="1" selectLockedCells="1"/>
  <mergeCells count="103">
    <mergeCell ref="A6:B6"/>
    <mergeCell ref="C6:J6"/>
    <mergeCell ref="C7:E7"/>
    <mergeCell ref="C8:J8"/>
    <mergeCell ref="E9:F9"/>
    <mergeCell ref="H9:I9"/>
    <mergeCell ref="D14:K14"/>
    <mergeCell ref="D15:G15"/>
    <mergeCell ref="H15:K15"/>
    <mergeCell ref="D16:K16"/>
    <mergeCell ref="D17:F17"/>
    <mergeCell ref="J17:K17"/>
    <mergeCell ref="F10:G10"/>
    <mergeCell ref="I10:K10"/>
    <mergeCell ref="D11:F11"/>
    <mergeCell ref="G11:H11"/>
    <mergeCell ref="D12:F12"/>
    <mergeCell ref="D13:K13"/>
    <mergeCell ref="D23:G23"/>
    <mergeCell ref="D24:G24"/>
    <mergeCell ref="D25:K25"/>
    <mergeCell ref="E26:F26"/>
    <mergeCell ref="J26:K26"/>
    <mergeCell ref="D27:F27"/>
    <mergeCell ref="G27:H27"/>
    <mergeCell ref="D18:J18"/>
    <mergeCell ref="D19:E19"/>
    <mergeCell ref="D20:E20"/>
    <mergeCell ref="D21:F21"/>
    <mergeCell ref="G21:H21"/>
    <mergeCell ref="D22:E22"/>
    <mergeCell ref="J33:K33"/>
    <mergeCell ref="D34:I34"/>
    <mergeCell ref="E35:K35"/>
    <mergeCell ref="D36:E36"/>
    <mergeCell ref="C37:C38"/>
    <mergeCell ref="D37:H37"/>
    <mergeCell ref="D38:H38"/>
    <mergeCell ref="E28:G28"/>
    <mergeCell ref="I28:K28"/>
    <mergeCell ref="J29:K29"/>
    <mergeCell ref="D30:G30"/>
    <mergeCell ref="D31:G31"/>
    <mergeCell ref="J32:K32"/>
    <mergeCell ref="C44:F44"/>
    <mergeCell ref="C45:F45"/>
    <mergeCell ref="G45:K45"/>
    <mergeCell ref="J46:K46"/>
    <mergeCell ref="D47:E47"/>
    <mergeCell ref="I48:K48"/>
    <mergeCell ref="D39:F39"/>
    <mergeCell ref="D40:H40"/>
    <mergeCell ref="D41:K41"/>
    <mergeCell ref="C42:F42"/>
    <mergeCell ref="G42:H42"/>
    <mergeCell ref="C43:F43"/>
    <mergeCell ref="D54:E54"/>
    <mergeCell ref="D55:K55"/>
    <mergeCell ref="D56:F56"/>
    <mergeCell ref="J57:K57"/>
    <mergeCell ref="D58:K58"/>
    <mergeCell ref="D59:F59"/>
    <mergeCell ref="D49:F49"/>
    <mergeCell ref="D50:E50"/>
    <mergeCell ref="C51:E51"/>
    <mergeCell ref="F51:J51"/>
    <mergeCell ref="D52:E52"/>
    <mergeCell ref="D53:K53"/>
    <mergeCell ref="D66:K66"/>
    <mergeCell ref="D67:K67"/>
    <mergeCell ref="D68:K68"/>
    <mergeCell ref="D69:K69"/>
    <mergeCell ref="D70:K70"/>
    <mergeCell ref="D71:K71"/>
    <mergeCell ref="D60:K60"/>
    <mergeCell ref="D61:K61"/>
    <mergeCell ref="D62:K62"/>
    <mergeCell ref="D63:K63"/>
    <mergeCell ref="D64:E64"/>
    <mergeCell ref="D65:K65"/>
    <mergeCell ref="D78:F78"/>
    <mergeCell ref="D79:K79"/>
    <mergeCell ref="D80:I80"/>
    <mergeCell ref="C81:K81"/>
    <mergeCell ref="D82:I82"/>
    <mergeCell ref="C83:K83"/>
    <mergeCell ref="D72:F72"/>
    <mergeCell ref="D73:K73"/>
    <mergeCell ref="D74:F74"/>
    <mergeCell ref="D75:K75"/>
    <mergeCell ref="D76:F76"/>
    <mergeCell ref="D77:F77"/>
    <mergeCell ref="E137:H137"/>
    <mergeCell ref="E138:H138"/>
    <mergeCell ref="E139:H139"/>
    <mergeCell ref="E140:H140"/>
    <mergeCell ref="E141:H141"/>
    <mergeCell ref="C84:K84"/>
    <mergeCell ref="C85:K85"/>
    <mergeCell ref="D86:I86"/>
    <mergeCell ref="C87:K87"/>
    <mergeCell ref="D88:I88"/>
    <mergeCell ref="E136:H136"/>
  </mergeCells>
  <phoneticPr fontId="3"/>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8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DD0AD4A2-E4E1-477A-A053-76308FAF67B2}">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05D9308D-8058-4973-9986-4DCFF6BFA46B}">
      <formula1>"同意する"</formula1>
    </dataValidation>
    <dataValidation imeMode="hiragana" allowBlank="1" showInputMessage="1" showErrorMessage="1" prompt="どの受講資格に該当するか▼から選択してください" sqref="J34" xr:uid="{03B9B663-D605-40B2-9416-E59C346D7924}"/>
    <dataValidation type="list" allowBlank="1" showInputMessage="1" showErrorMessage="1" prompt="コースを選択してください" sqref="D25:K25" xr:uid="{0BBBA30B-8346-4D6A-9E5A-E58068D7C96C}">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026BA214-DFC9-4FB3-B54D-EEDF2C5CA636}">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8E1A238E-7BAC-4BEA-A0E1-74884A5DE1D7}">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49031DF1-2999-4CD9-9209-EC34C8A0000B}">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C60E9A74-37C7-4CF8-9815-CE6736BB71BC}">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DD3E165A-1838-421E-B8F5-B92DA013C95B}">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5D79F0D9-4DE2-46FF-9AE2-C674BA4A5449}">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3E2EF237-08FA-48F4-B222-AAD0D96FE62D}">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C9B285B6-D635-4B6A-9AFB-A9DD15D368CA}"/>
    <dataValidation imeMode="hiragana" allowBlank="1" showInputMessage="1" showErrorMessage="1" prompt="上記で「一部同意しない」を選択した方は、一部同意しない項目を「氏名」「都道府県名」「勤務先」「現職種（現職名）」のうちから入力してください" sqref="D73:K73" xr:uid="{366CE179-B323-45D8-8502-2E8A06A01D02}"/>
    <dataValidation imeMode="hiragana" allowBlank="1" showInputMessage="1" showErrorMessage="1" promptTitle="現在の勤務先での職名をご入力ください" prompt="記入例：〇〇科医師、○○係長、主任、サービス管理責任者など" sqref="D16:K16" xr:uid="{3EE3C4E8-822D-4508-972D-89D7E1E12CC4}"/>
    <dataValidation imeMode="hiragana" allowBlank="1" showInputMessage="1" showErrorMessage="1" promptTitle="現在の勤務先での職種を入力してください" prompt="部署等の記入は不要です" sqref="D15:G15" xr:uid="{603ECA1B-CD9C-4C3E-975E-123720D630DB}"/>
    <dataValidation type="list" allowBlank="1" showInputMessage="1" showErrorMessage="1" promptTitle="【入力必須】異動の予定" prompt="_x000a_1年以内に常勤として勤務先の異動（予定）の有無を選択して下さい。" sqref="G42:H42" xr:uid="{17E74C52-857A-44D1-BEED-12D475620ACC}">
      <formula1>$H$104:$H$106</formula1>
    </dataValidation>
    <dataValidation type="list" imeMode="hiragana" allowBlank="1" showInputMessage="1" showErrorMessage="1" prompt="当研修会への申し込みを過去何回行ったか選択してください。" sqref="D70:K70" xr:uid="{91E96376-4C1C-497E-93F2-8EDE0B07AE23}">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1C6A1443-AC34-4914-8998-8EC09059E870}">
      <formula1>"同意する"</formula1>
    </dataValidation>
    <dataValidation type="list" imeMode="hiragana" allowBlank="1" showInputMessage="1" showErrorMessage="1" prompt="該当の項目を１つ選択してください。_x000a_その他の方は備考欄へ詳細をご入力ください。" sqref="D49:F49" xr:uid="{6A3C12B0-A1EF-402D-9F7D-443B74FB1E3A}">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1579DBD3-AFE4-4452-B051-9C98A3A26E8D}"/>
    <dataValidation type="list" allowBlank="1" showInputMessage="1" showErrorMessage="1" prompt="勤務先がロービジョン検査判断料届出医療機関であるか選択してください" sqref="F51:J51" xr:uid="{76280363-A8E9-4397-838A-D4781558BF19}">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975684DE-B1E8-4BCD-AF0F-75A88CE2ECA7}">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A0BF9AC8-F980-4007-80C6-E77B9B6CB6D6}">
      <formula1>"同意する,一部同意する,同意しない"</formula1>
    </dataValidation>
    <dataValidation imeMode="hiragana" allowBlank="1" showInputMessage="1" showErrorMessage="1" promptTitle="現在勤務されている部署名を入力してください" prompt="　" sqref="D14:K14" xr:uid="{B2CBC965-AA14-4887-BF40-337361EDFDF4}"/>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7822542E-FC6A-4D1D-ABCD-A48E6A3DD216}"/>
    <dataValidation type="list" imeMode="hiragana" allowBlank="1" showInputMessage="1" showErrorMessage="1" prompt="勤務先の都道府県を選択してください" sqref="D12:F12" xr:uid="{F34D8BCA-3FE9-4782-B04A-B963934128CA}">
      <formula1>$B$92:$B$138</formula1>
    </dataValidation>
    <dataValidation type="list" allowBlank="1" showInputMessage="1" showErrorMessage="1" prompt="勤務先施設でのロービジョンケア実施状況を選択してください" sqref="D56:F56" xr:uid="{708D5FAC-DDDD-4D8C-A275-7F3407A9ED78}">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51B2D79E-26B1-4C49-8FD8-B5AA695F9104}"/>
    <dataValidation imeMode="hiragana" allowBlank="1" showInputMessage="1" showErrorMessage="1" prompt="上記で「いる」を選択した方は参加者名を入力してください" sqref="D55:K55" xr:uid="{DD29114B-7309-4855-B0D4-BC04D7262A72}"/>
    <dataValidation imeMode="hiragana" allowBlank="1" showInputMessage="1" showErrorMessage="1" prompt="上記で「いる」を選択した方は医師名を入力してください" sqref="D53:K53" xr:uid="{FB80F21A-20CB-425B-8A5B-C16825569066}"/>
    <dataValidation type="list" imeMode="disabled" allowBlank="1" showInputMessage="1" showErrorMessage="1" prompt="勤務先でのロービジョン検査判断料の算定状況を選択してください" sqref="D59:F59" xr:uid="{E0AD712C-A56A-4B69-BEE5-9B01B0809E66}">
      <formula1>"算定している,算定していない"</formula1>
    </dataValidation>
    <dataValidation type="list" imeMode="hiragana" allowBlank="1" showInputMessage="1" showErrorMessage="1" sqref="D63:K63" xr:uid="{C6920FD0-122D-404B-BE69-F50C3766BD4A}">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16BE4609-DA34-4565-89BD-B7EE7FE35ED0}"/>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9E9E0D9A-B8D2-4F01-BD55-D72726CBA0ED}"/>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27CB6148-1532-4488-9140-8D9A7A037E63}"/>
    <dataValidation imeMode="hiragana" showErrorMessage="1" sqref="H9:I9" xr:uid="{A8A74DEB-FFD9-4DDC-A7EE-D5BF8A080065}"/>
    <dataValidation type="custom" imeMode="fullKatakana" allowBlank="1" showInputMessage="1" showErrorMessage="1" errorTitle="全角カタカナ入力" error="全角カタカナでの登録をお願いします" prompt="カナ（全角）入力でお願いします" sqref="I10:K10 F10:G10" xr:uid="{C47352B1-5C4B-4B77-9B44-9524247C5C1E}">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71607ED1-B862-4A53-AA73-D8855C9C6290}">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51829F80-BB4B-4A24-BA70-C4FDDBAA6FEA}">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641A65A5-CB76-49BA-A727-45F0D4A82713}">
      <formula1>LEN(D40)=LENB(D40)</formula1>
    </dataValidation>
    <dataValidation imeMode="hiragana" allowBlank="1" showInputMessage="1" showErrorMessage="1" promptTitle="公認心理士・臨床心理士以外の心理資格があればご入力ださい" prompt="　" sqref="I28:K28" xr:uid="{0F9559AC-26FC-42BA-A6F6-1878AA038909}"/>
    <dataValidation type="list" imeMode="hiragana" allowBlank="1" showInputMessage="1" showErrorMessage="1" promptTitle="心理士資格を入力ください" prompt="記入例：公認心理師、臨床心理士　等" sqref="E28:G28" xr:uid="{F0BB9FB3-BAFD-42B7-9028-4245AE57F801}">
      <formula1>"なし,公認心理士,臨床心理士,公認心理士および臨床心理士"</formula1>
    </dataValidation>
    <dataValidation type="list" imeMode="disabled" allowBlank="1" showInputMessage="1" showErrorMessage="1" prompt="修了証書の希望の有無を選択してください" sqref="D19:E19" xr:uid="{44E8C31C-A696-424B-9B2A-C5D60CE069DB}">
      <formula1>"必要,不要"</formula1>
    </dataValidation>
    <dataValidation type="list" imeMode="disabled" allowBlank="1" showInputMessage="1" showErrorMessage="1" prompt="身体障害者福祉法第15条指定医について選択してください" sqref="D22:E22" xr:uid="{2D7477C6-D6F9-492C-B879-743DA6FCEA7D}">
      <formula1>"該当,非該当"</formula1>
    </dataValidation>
    <dataValidation imeMode="hiragana" allowBlank="1" showInputMessage="1" showErrorMessage="1" promptTitle="勤務先の正式な名称を入力してください" prompt="　" sqref="D13:K13" xr:uid="{D7743507-5EE4-4BC5-8343-825E1FD7A893}"/>
    <dataValidation type="list" imeMode="disabled" allowBlank="1" showInputMessage="1" showErrorMessage="1" sqref="D20:E20" xr:uid="{F89AA1E8-BC0D-4031-BE19-352BB6456A8F}">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9FA1FBA5-F657-4DC8-95B6-8B126485A22A}">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02FA44AC-D7D6-435B-95F0-4B890132129A}"/>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DBA66097-D4E4-4702-B79A-D3A134C48244}">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60017125-B66B-44FC-ADF1-4CAA60E6120D}">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487F24E2-B972-4A28-B906-53C484B40A54}"/>
    <dataValidation imeMode="disabled" allowBlank="1" showInputMessage="1" showErrorMessage="1" promptTitle="臨床心理士登録番号の入力" prompt="研修会後ポイント取得に必要な参加証明書を発行しますので、ご希望の方は入力してください" sqref="D30:G30" xr:uid="{3CC32F82-95D7-40F5-A3D4-CF58D8D06AE9}"/>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503BBF86-3CB4-4CCA-A1A9-8B58A22F54CC}"/>
    <dataValidation imeMode="hiragana" allowBlank="1" showInputMessage="1" showErrorMessage="1" promptTitle="心理士資格を入力ください" prompt="記入例：公認心理師、臨床心理士　等" sqref="D28" xr:uid="{2466F113-8164-48C9-92CC-8FD3D58C64E5}"/>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D63BDDF3-C21F-4C0D-83A2-9D9D1CCBAA0E}"/>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714B35BC-B663-4C67-965D-649D63E02C06}">
      <formula1>LENB(D37)&lt;41</formula1>
    </dataValidation>
    <dataValidation type="whole" imeMode="off" allowBlank="1" showInputMessage="1" showErrorMessage="1" sqref="D64:E64" xr:uid="{D3C883B3-7203-45D4-82B1-5420C8F3F866}">
      <formula1>0</formula1>
      <formula2>10000</formula2>
    </dataValidation>
    <dataValidation type="whole" imeMode="off" allowBlank="1" showInputMessage="1" showErrorMessage="1" errorTitle="数値エラー" error="0から11の間でお願いします" prompt="予定月を入力してください" sqref="I57" xr:uid="{98CD30C5-BBE4-467C-95DB-C5FFA7FE9FA0}">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2EFDA952-639D-47BE-9B54-90E7DB6F4406}">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026483BA-CB78-4DBB-9D6B-D4BB53FE6B8E}">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487D9BF8-B1BF-419A-969E-D75534D06816}">
      <formula1>0</formula1>
      <formula2>11</formula2>
    </dataValidation>
    <dataValidation type="whole" imeMode="off" allowBlank="1" showInputMessage="1" showErrorMessage="1" prompt="予定年を入力してください" sqref="G57" xr:uid="{5684A851-8AEA-4FF2-8636-D2707A408BDE}">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61CD681D-7DB8-4A80-BADA-6FF6D7B4457B}">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5A863A17-CCC0-4DF8-9DF1-9EBD4763422D}">
      <formula1>0</formula1>
      <formula2>11</formula2>
    </dataValidation>
    <dataValidation type="date" imeMode="disabled" allowBlank="1" showInputMessage="1" showErrorMessage="1" promptTitle="西暦で入力してください。" prompt="_x000a_例：「2000/01/01」_x000a_（表示は2000年1月1日となります）" sqref="D11:F11" xr:uid="{2E17E4B5-9ED9-4217-8F32-63A3FF00D88F}">
      <formula1>7306</formula1>
      <formula2>73050</formula2>
    </dataValidation>
    <dataValidation type="whole" imeMode="off" allowBlank="1" showInputMessage="1" showErrorMessage="1" prompt="メールアドレスが自宅が職場なのかを番号で入力してください" sqref="J40" xr:uid="{9C29F8D8-41C1-43B1-9981-BE2422972039}">
      <formula1>1</formula1>
      <formula2>2</formula2>
    </dataValidation>
    <dataValidation type="whole" imeMode="off" allowBlank="1" showInputMessage="1" showErrorMessage="1" prompt="テキスト資料・納入告知書・修了証書の送付先（自宅・職場）を番号で入力してください" sqref="J37" xr:uid="{8A0ED462-7E4E-48DC-AA46-2351CAEF00C0}">
      <formula1>1</formula1>
      <formula2>2</formula2>
    </dataValidation>
    <dataValidation type="whole" imeMode="off" allowBlank="1" showInputMessage="1" showErrorMessage="1" prompt="研修当日連絡がつく電話番号が自宅か職場なのかを番号で入力してください" sqref="J39" xr:uid="{8A6915F0-6DCD-4A81-A046-9BD870256326}">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6B5E74BD-104C-4210-8BDD-D0D61ADB3DEC}">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B2277B68-B8BB-409E-AEFD-045BDA7161A7}"/>
    <dataValidation type="list" allowBlank="1" showDropDown="1" showInputMessage="1" showErrorMessage="1" prompt="セルの右にある「▼」ボタンを押してリストから選択してください_x000a__x000a_（下の「キャンセル」）を押してやり直してください）" sqref="N4" xr:uid="{FADAC30E-17EC-4296-A856-72B0EC884DFD}">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EB279953-1734-43A5-B7BC-4CC2682631E1}"/>
    <dataValidation type="list" allowBlank="1" showInputMessage="1" showErrorMessage="1" sqref="D78:E78" xr:uid="{6ED56221-5ACB-4C1F-924B-B99ACDD1F865}">
      <formula1>"同意する,同意しない"</formula1>
    </dataValidation>
    <dataValidation type="list" allowBlank="1" showInputMessage="1" showErrorMessage="1" sqref="F54" xr:uid="{D1C388C1-DC71-4953-8BA2-19375D64EFCC}">
      <formula1>"行っている,今後行う予定がある,行う予定はない"</formula1>
    </dataValidation>
    <dataValidation type="list" allowBlank="1" showInputMessage="1" showErrorMessage="1" sqref="J46 F48 D47:E47 H48 F46 H46" xr:uid="{9FB9A5F9-2EF8-434F-A956-D3D3151071F0}">
      <formula1>"有,無"</formula1>
    </dataValidation>
    <dataValidation showInputMessage="1" showErrorMessage="1" sqref="B55 B73 B75 B51 B57 B53 D46 D48" xr:uid="{10D004A6-07CE-466F-8FAF-901A86DB2789}"/>
    <dataValidation imeMode="disabled" allowBlank="1" showInputMessage="1" showErrorMessage="1" promptTitle="現在の勤務先での職名をご記入ください" prompt="記入例：〇〇科医師、○○係長、主任、サービス管理責任者など" sqref="H30:J31 H23:J24" xr:uid="{BB6FC52A-B50F-4B60-8049-DD8A131705A5}"/>
    <dataValidation imeMode="halfAlpha" showInputMessage="1" showErrorMessage="1" errorTitle="経験年数確認" error="この研修会の実施要項で、受講資格の経験年数をご確認ください。" sqref="H26 H17 H32:H33 H57 H29" xr:uid="{83F61E79-C218-4C24-8927-271C5884A9AC}"/>
    <dataValidation imeMode="halfAlpha" showInputMessage="1" showErrorMessage="1" sqref="E32:F33 E29:F29 E26:F26 N21" xr:uid="{509E6288-2AFB-4F7D-890B-FDC07340CC37}"/>
    <dataValidation type="custom" imeMode="off" allowBlank="1" showInputMessage="1" showErrorMessage="1" prompt="@も含め半角で正確に入力してください" sqref="M4" xr:uid="{1DF599BC-9FE4-4089-994C-DC5AA185F226}">
      <formula1>COUNTIF(M4,"*@*")</formula1>
    </dataValidation>
    <dataValidation type="list" allowBlank="1" showInputMessage="1" showErrorMessage="1" sqref="B74 B76:B79 B56 B52 B43:B50 B58:B72 B54 B18:B34" xr:uid="{12F9903A-277C-412D-8EC9-142C30D02DE6}">
      <formula1>"-,使用"</formula1>
    </dataValidation>
    <dataValidation allowBlank="1" showDropDown="1" showInputMessage="1" showErrorMessage="1" sqref="J4:K4 AT1 N4 E46 E48 M53" xr:uid="{64D8FDD8-1365-462C-A6AA-999301AF6D4E}"/>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7185C895-C605-4A4E-82D4-037DCEAD92BA}"/>
    <dataValidation imeMode="off" allowBlank="1" showInputMessage="1" showErrorMessage="1" sqref="I37:I38 C80:C82 F36:J36 K5 J38 G39:H39" xr:uid="{45AD57AE-8531-45B0-BF41-046D28317E31}"/>
    <dataValidation type="date" imeMode="disabled" allowBlank="1" showInputMessage="1" showErrorMessage="1" sqref="G11 I11:J11 G21 I21:J21 G27 I27:J27" xr:uid="{E785E7C9-E4CF-4176-821D-89ABE4BF73F3}">
      <formula1>7306</formula1>
      <formula2>73050</formula2>
    </dataValidation>
    <dataValidation imeMode="off" showInputMessage="1" showErrorMessage="1" prompt="@も含め半角で正確に入力してください" sqref="I39:I40" xr:uid="{8E8E85AD-E6B7-49A8-A672-6C2E0D96B3F9}"/>
    <dataValidation type="textLength" imeMode="hiragana" allowBlank="1" showInputMessage="1" showErrorMessage="1" sqref="I46:I47 H19:I20 H59:I59 H72:I72 H54:I54 H52:I52 H64:I64 H56:I56 H47 H50:I50 H22:I22 H76:I78 H74:I74 AV1 M55" xr:uid="{F7FC3E59-6392-4D39-BAFD-6218C47439EA}">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14B7BC9B-D44E-40FB-B92A-C0B37E92110F}"/>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05BABCB6-739C-4042-861D-4DFA99477AB4}"/>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2025-06-20T02:07:01Z</dcterms:created>
  <dcterms:modified xsi:type="dcterms:W3CDTF">2025-06-20T02:08:16Z</dcterms:modified>
</cp:coreProperties>
</file>