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担当別\研修主事\"/>
    </mc:Choice>
  </mc:AlternateContent>
  <xr:revisionPtr revIDLastSave="0" documentId="8_{A86B0A86-B3EB-4B65-9642-A37CDE7E4238}" xr6:coauthVersionLast="47" xr6:coauthVersionMax="47" xr10:uidLastSave="{00000000-0000-0000-0000-000000000000}"/>
  <workbookProtection lockStructure="1"/>
  <bookViews>
    <workbookView showSheetTabs="0" xWindow="630" yWindow="1005" windowWidth="17610" windowHeight="13500" xr2:uid="{451ECD73-E32E-4FE7-A442-9E600CCF7622}"/>
  </bookViews>
  <sheets>
    <sheet name="入力フォーム" sheetId="1" r:id="rId1"/>
  </sheets>
  <definedNames>
    <definedName name="_xlnm.Print_Area" localSheetId="0">入力フォーム!$A$6:$K$81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51" i="1" l="1"/>
  <c r="K138" i="1"/>
  <c r="N104" i="1"/>
  <c r="N103" i="1"/>
  <c r="N102" i="1"/>
  <c r="N96" i="1"/>
  <c r="CK3" i="1" s="1"/>
  <c r="N95" i="1"/>
  <c r="N94" i="1"/>
  <c r="N93" i="1"/>
  <c r="N92" i="1"/>
  <c r="N91" i="1"/>
  <c r="N90" i="1"/>
  <c r="N89" i="1"/>
  <c r="CD3" i="1" s="1"/>
  <c r="N88" i="1"/>
  <c r="CC3" i="1" s="1"/>
  <c r="N87" i="1"/>
  <c r="N86" i="1"/>
  <c r="N85" i="1"/>
  <c r="C85" i="1"/>
  <c r="N84" i="1"/>
  <c r="N83" i="1"/>
  <c r="C83" i="1"/>
  <c r="N82" i="1"/>
  <c r="BW3" i="1" s="1"/>
  <c r="N81" i="1"/>
  <c r="N80" i="1"/>
  <c r="N79" i="1"/>
  <c r="N78" i="1"/>
  <c r="K78" i="1"/>
  <c r="N77" i="1"/>
  <c r="K77" i="1"/>
  <c r="N76" i="1"/>
  <c r="N75" i="1"/>
  <c r="N74" i="1"/>
  <c r="N73" i="1"/>
  <c r="N72" i="1"/>
  <c r="N71" i="1"/>
  <c r="N70" i="1"/>
  <c r="N69" i="1"/>
  <c r="N68" i="1"/>
  <c r="N67" i="1"/>
  <c r="N66" i="1"/>
  <c r="N65" i="1"/>
  <c r="N64" i="1"/>
  <c r="N63" i="1"/>
  <c r="N62" i="1"/>
  <c r="N61" i="1"/>
  <c r="N59" i="1"/>
  <c r="N58" i="1"/>
  <c r="N57" i="1"/>
  <c r="N56" i="1"/>
  <c r="N55" i="1"/>
  <c r="N54" i="1"/>
  <c r="N53" i="1"/>
  <c r="N52" i="1"/>
  <c r="N51" i="1"/>
  <c r="N50" i="1"/>
  <c r="N49" i="1"/>
  <c r="I49" i="1"/>
  <c r="N48" i="1"/>
  <c r="N47" i="1"/>
  <c r="Q46" i="1"/>
  <c r="A46" i="1" s="1"/>
  <c r="P46" i="1"/>
  <c r="N46" i="1"/>
  <c r="AM3" i="1" s="1"/>
  <c r="C46" i="1"/>
  <c r="Q45" i="1"/>
  <c r="P45" i="1"/>
  <c r="N45" i="1"/>
  <c r="C45" i="1"/>
  <c r="A45" i="1"/>
  <c r="Q44" i="1"/>
  <c r="A44" i="1" s="1"/>
  <c r="P44" i="1"/>
  <c r="N44" i="1"/>
  <c r="C44" i="1"/>
  <c r="N43" i="1"/>
  <c r="Q42" i="1"/>
  <c r="N42" i="1"/>
  <c r="AI3" i="1" s="1"/>
  <c r="Q41" i="1"/>
  <c r="N41" i="1"/>
  <c r="K41" i="1"/>
  <c r="Q40" i="1"/>
  <c r="N40" i="1"/>
  <c r="K40" i="1"/>
  <c r="Q39" i="1"/>
  <c r="N39" i="1"/>
  <c r="AF3" i="1" s="1"/>
  <c r="L39" i="1"/>
  <c r="Q38" i="1"/>
  <c r="N38" i="1"/>
  <c r="L38" i="1"/>
  <c r="K38" i="1"/>
  <c r="Q37" i="1"/>
  <c r="N37" i="1"/>
  <c r="N36" i="1"/>
  <c r="C36" i="1"/>
  <c r="N35" i="1"/>
  <c r="L35" i="1"/>
  <c r="K35" i="1" s="1"/>
  <c r="Q34" i="1"/>
  <c r="N34" i="1"/>
  <c r="Q33" i="1"/>
  <c r="N33" i="1"/>
  <c r="Z3" i="1" s="1"/>
  <c r="N32" i="1"/>
  <c r="Y3" i="1" s="1"/>
  <c r="L32" i="1"/>
  <c r="N31" i="1"/>
  <c r="L31" i="1"/>
  <c r="Q30" i="1"/>
  <c r="N30" i="1"/>
  <c r="N29" i="1"/>
  <c r="N28" i="1"/>
  <c r="G28" i="1"/>
  <c r="Q27" i="1"/>
  <c r="N27" i="1"/>
  <c r="N26" i="1"/>
  <c r="N25" i="1"/>
  <c r="L25" i="1"/>
  <c r="N24" i="1"/>
  <c r="L24" i="1"/>
  <c r="N23" i="1"/>
  <c r="P3" i="1" s="1"/>
  <c r="N22" i="1"/>
  <c r="L22" i="1"/>
  <c r="G22" i="1"/>
  <c r="N21" i="1"/>
  <c r="N20" i="1"/>
  <c r="R19" i="1"/>
  <c r="Q19" i="1"/>
  <c r="P19" i="1"/>
  <c r="N19" i="1"/>
  <c r="L19" i="1"/>
  <c r="Q18" i="1"/>
  <c r="N18" i="1"/>
  <c r="L18" i="1"/>
  <c r="Q16" i="1" s="1"/>
  <c r="Q17" i="1"/>
  <c r="N17" i="1"/>
  <c r="J3" i="1" s="1"/>
  <c r="L17" i="1"/>
  <c r="Q13" i="1" s="1"/>
  <c r="N16" i="1"/>
  <c r="L16" i="1"/>
  <c r="N15" i="1"/>
  <c r="L15" i="1"/>
  <c r="Q15" i="1" s="1"/>
  <c r="N14" i="1"/>
  <c r="N13" i="1"/>
  <c r="N12" i="1"/>
  <c r="L12" i="1"/>
  <c r="N11" i="1"/>
  <c r="L11" i="1"/>
  <c r="G11" i="1"/>
  <c r="S10" i="1"/>
  <c r="Q10" i="1"/>
  <c r="N10" i="1"/>
  <c r="L10" i="1"/>
  <c r="N9" i="1"/>
  <c r="L9" i="1"/>
  <c r="Q9" i="1" s="1"/>
  <c r="N7" i="1"/>
  <c r="P6" i="1"/>
  <c r="O6" i="1"/>
  <c r="C7" i="1" s="1"/>
  <c r="N6" i="1"/>
  <c r="M6" i="1"/>
  <c r="CJ3" i="1"/>
  <c r="CI3" i="1"/>
  <c r="CH3" i="1"/>
  <c r="CG3" i="1"/>
  <c r="CF3" i="1"/>
  <c r="CE3" i="1"/>
  <c r="CB3" i="1"/>
  <c r="CA3" i="1"/>
  <c r="BZ3" i="1"/>
  <c r="BY3" i="1"/>
  <c r="BX3" i="1"/>
  <c r="BV3" i="1"/>
  <c r="BU3" i="1"/>
  <c r="BT3" i="1"/>
  <c r="BS3" i="1"/>
  <c r="BR3" i="1"/>
  <c r="BQ3" i="1"/>
  <c r="BP3" i="1"/>
  <c r="BO3" i="1"/>
  <c r="BN3" i="1"/>
  <c r="BM3" i="1"/>
  <c r="BL3" i="1"/>
  <c r="BK3" i="1"/>
  <c r="BJ3" i="1"/>
  <c r="BI3" i="1"/>
  <c r="BH3" i="1"/>
  <c r="BG3" i="1"/>
  <c r="BF3" i="1"/>
  <c r="BE3" i="1"/>
  <c r="BD3" i="1"/>
  <c r="BC3" i="1"/>
  <c r="BB3" i="1"/>
  <c r="BA3" i="1"/>
  <c r="AZ3" i="1"/>
  <c r="AY3" i="1"/>
  <c r="AX3" i="1"/>
  <c r="AW3" i="1"/>
  <c r="AV3" i="1"/>
  <c r="AU3" i="1"/>
  <c r="AT3" i="1"/>
  <c r="AS3" i="1"/>
  <c r="AR3" i="1"/>
  <c r="AQ3" i="1"/>
  <c r="AP3" i="1"/>
  <c r="AO3" i="1"/>
  <c r="AN3" i="1"/>
  <c r="AL3" i="1"/>
  <c r="AK3" i="1"/>
  <c r="AJ3" i="1"/>
  <c r="AH3" i="1"/>
  <c r="AG3" i="1"/>
  <c r="AE3" i="1"/>
  <c r="AD3" i="1"/>
  <c r="AC3" i="1"/>
  <c r="AB3" i="1"/>
  <c r="AA3" i="1"/>
  <c r="X3" i="1"/>
  <c r="W3" i="1"/>
  <c r="V3" i="1"/>
  <c r="U3" i="1"/>
  <c r="T3" i="1"/>
  <c r="S3" i="1"/>
  <c r="R3" i="1"/>
  <c r="Q3" i="1"/>
  <c r="O3" i="1"/>
  <c r="N3" i="1"/>
  <c r="M3" i="1"/>
  <c r="L3" i="1"/>
  <c r="K3" i="1"/>
  <c r="I3" i="1"/>
  <c r="H3" i="1"/>
  <c r="G3" i="1"/>
  <c r="F3" i="1"/>
  <c r="E3" i="1"/>
  <c r="D3" i="1"/>
  <c r="C3" i="1"/>
  <c r="B3" i="1"/>
  <c r="A3" i="1"/>
  <c r="L98" i="1" l="1"/>
  <c r="L99" i="1" l="1"/>
  <c r="C8" i="1"/>
</calcChain>
</file>

<file path=xl/sharedStrings.xml><?xml version="1.0" encoding="utf-8"?>
<sst xmlns="http://schemas.openxmlformats.org/spreadsheetml/2006/main" count="554" uniqueCount="302">
  <si>
    <t>姓</t>
    <rPh sb="0" eb="1">
      <t>セイ</t>
    </rPh>
    <phoneticPr fontId="4"/>
  </si>
  <si>
    <t>名</t>
    <rPh sb="0" eb="1">
      <t>メイ</t>
    </rPh>
    <phoneticPr fontId="4"/>
  </si>
  <si>
    <t>姓かな</t>
    <rPh sb="0" eb="1">
      <t>セイ</t>
    </rPh>
    <phoneticPr fontId="4"/>
  </si>
  <si>
    <t>名かな</t>
    <rPh sb="0" eb="1">
      <t>ナ</t>
    </rPh>
    <phoneticPr fontId="4"/>
  </si>
  <si>
    <t>生年月日</t>
    <rPh sb="0" eb="2">
      <t>セイネン</t>
    </rPh>
    <rPh sb="2" eb="4">
      <t>ガッピ</t>
    </rPh>
    <phoneticPr fontId="4"/>
  </si>
  <si>
    <t>事業所</t>
    <rPh sb="0" eb="3">
      <t>ジギョウショ</t>
    </rPh>
    <phoneticPr fontId="4"/>
  </si>
  <si>
    <t>部署</t>
    <rPh sb="0" eb="2">
      <t>ブショ</t>
    </rPh>
    <phoneticPr fontId="4"/>
  </si>
  <si>
    <t>勤務先都道府県</t>
    <rPh sb="0" eb="7">
      <t>キンムサキトドウフケン</t>
    </rPh>
    <phoneticPr fontId="4"/>
  </si>
  <si>
    <t>勤務先名称</t>
    <rPh sb="0" eb="5">
      <t>キンムサキメイショウ</t>
    </rPh>
    <phoneticPr fontId="4"/>
  </si>
  <si>
    <t>現職種</t>
  </si>
  <si>
    <t>現職名（肩書）</t>
  </si>
  <si>
    <t>経験年</t>
    <rPh sb="0" eb="3">
      <t>ケイケンネン</t>
    </rPh>
    <phoneticPr fontId="4"/>
  </si>
  <si>
    <t>経験月</t>
    <rPh sb="0" eb="3">
      <t>ケイケンツキ</t>
    </rPh>
    <phoneticPr fontId="4"/>
  </si>
  <si>
    <t>当センターでの
過去の研修参加実績</t>
    <phoneticPr fontId="4"/>
  </si>
  <si>
    <t>修了証書　要不要</t>
    <rPh sb="0" eb="2">
      <t>シュウリョウ</t>
    </rPh>
    <rPh sb="2" eb="4">
      <t>ショウショ</t>
    </rPh>
    <rPh sb="5" eb="6">
      <t>ヨウ</t>
    </rPh>
    <rPh sb="6" eb="8">
      <t>フヨウ</t>
    </rPh>
    <phoneticPr fontId="4"/>
  </si>
  <si>
    <t>参加者情報守秘</t>
    <rPh sb="0" eb="7">
      <t>サンカシャジョウホウシュヒ</t>
    </rPh>
    <phoneticPr fontId="4"/>
  </si>
  <si>
    <t>医師免許取得年月日</t>
    <rPh sb="0" eb="6">
      <t>イシメンキョシュトク</t>
    </rPh>
    <rPh sb="6" eb="9">
      <t>ネンガッピ</t>
    </rPh>
    <phoneticPr fontId="4"/>
  </si>
  <si>
    <t>15条指定医</t>
    <rPh sb="2" eb="3">
      <t>ジョウ</t>
    </rPh>
    <rPh sb="3" eb="6">
      <t>シテイイ</t>
    </rPh>
    <phoneticPr fontId="4"/>
  </si>
  <si>
    <t>日本耳鼻咽喉科学会会員番号</t>
    <rPh sb="0" eb="7">
      <t>ニホンジビインコウカ</t>
    </rPh>
    <rPh sb="7" eb="13">
      <t>ガッカイカイインバンゴウ</t>
    </rPh>
    <phoneticPr fontId="4"/>
  </si>
  <si>
    <t>日本眼科医学会会員番号</t>
  </si>
  <si>
    <t>心理士の資格</t>
    <rPh sb="0" eb="3">
      <t>シンリシ</t>
    </rPh>
    <rPh sb="4" eb="6">
      <t>シカク</t>
    </rPh>
    <phoneticPr fontId="4"/>
  </si>
  <si>
    <t>高次脳機能障害支援の経験年</t>
    <rPh sb="0" eb="3">
      <t>コウジノウ</t>
    </rPh>
    <rPh sb="3" eb="5">
      <t>キノウ</t>
    </rPh>
    <rPh sb="5" eb="7">
      <t>ショウガイ</t>
    </rPh>
    <rPh sb="7" eb="9">
      <t>シエン</t>
    </rPh>
    <rPh sb="10" eb="12">
      <t>ケイケン</t>
    </rPh>
    <rPh sb="12" eb="13">
      <t>ネン</t>
    </rPh>
    <phoneticPr fontId="4"/>
  </si>
  <si>
    <t>高次脳機能障害支援の経験月</t>
    <rPh sb="0" eb="3">
      <t>コウジノウ</t>
    </rPh>
    <rPh sb="3" eb="5">
      <t>キノウ</t>
    </rPh>
    <rPh sb="5" eb="7">
      <t>ショウガイ</t>
    </rPh>
    <rPh sb="7" eb="9">
      <t>シエン</t>
    </rPh>
    <rPh sb="10" eb="12">
      <t>ケイケン</t>
    </rPh>
    <rPh sb="12" eb="13">
      <t>ツキ</t>
    </rPh>
    <phoneticPr fontId="4"/>
  </si>
  <si>
    <t>臨床心理士登録番号</t>
    <rPh sb="0" eb="9">
      <t>リンショウシンリシトウロクバンゴウ</t>
    </rPh>
    <phoneticPr fontId="4"/>
  </si>
  <si>
    <t>　公認心理士登録番号</t>
    <rPh sb="1" eb="3">
      <t>コウニン</t>
    </rPh>
    <rPh sb="3" eb="6">
      <t>シンリシ</t>
    </rPh>
    <rPh sb="6" eb="8">
      <t>トウロク</t>
    </rPh>
    <rPh sb="8" eb="10">
      <t>バンゴウ</t>
    </rPh>
    <phoneticPr fontId="4"/>
  </si>
  <si>
    <t>希望コース</t>
    <rPh sb="0" eb="2">
      <t>キボウ</t>
    </rPh>
    <phoneticPr fontId="4"/>
  </si>
  <si>
    <t>看護業務の経験年数</t>
    <rPh sb="0" eb="4">
      <t>カンゴギョウム</t>
    </rPh>
    <rPh sb="5" eb="7">
      <t>ケイケン</t>
    </rPh>
    <rPh sb="7" eb="9">
      <t>ネンスウ</t>
    </rPh>
    <phoneticPr fontId="4"/>
  </si>
  <si>
    <t>看護業務の経験月数</t>
    <rPh sb="0" eb="4">
      <t>カンゴギョウム</t>
    </rPh>
    <rPh sb="5" eb="7">
      <t>ケイケン</t>
    </rPh>
    <rPh sb="7" eb="8">
      <t>ツキ</t>
    </rPh>
    <rPh sb="8" eb="9">
      <t>スウ</t>
    </rPh>
    <phoneticPr fontId="4"/>
  </si>
  <si>
    <t>OT/PT免許取得日</t>
    <rPh sb="5" eb="10">
      <t>メンキョシュトクビ</t>
    </rPh>
    <phoneticPr fontId="4"/>
  </si>
  <si>
    <t>視能訓練士の経験年数</t>
    <rPh sb="0" eb="5">
      <t>シノウクンレンシ</t>
    </rPh>
    <phoneticPr fontId="4"/>
  </si>
  <si>
    <t>視能訓練士の経験月数</t>
    <rPh sb="0" eb="5">
      <t>シノウクンレンシ</t>
    </rPh>
    <rPh sb="8" eb="9">
      <t>ツキ</t>
    </rPh>
    <phoneticPr fontId="4"/>
  </si>
  <si>
    <t>ロービジョンケアの経験年数</t>
    <phoneticPr fontId="4"/>
  </si>
  <si>
    <t>ロービジョンケアの経験月数</t>
    <rPh sb="11" eb="12">
      <t>ツキ</t>
    </rPh>
    <phoneticPr fontId="4"/>
  </si>
  <si>
    <t>受講資格</t>
    <rPh sb="0" eb="4">
      <t>ジュコウシカク</t>
    </rPh>
    <phoneticPr fontId="4"/>
  </si>
  <si>
    <t>郵便番号</t>
  </si>
  <si>
    <t>住所</t>
    <phoneticPr fontId="4"/>
  </si>
  <si>
    <t>住所区分</t>
    <rPh sb="2" eb="4">
      <t>クブン</t>
    </rPh>
    <phoneticPr fontId="4"/>
  </si>
  <si>
    <t>電話番号</t>
  </si>
  <si>
    <t>電話番号区分</t>
    <phoneticPr fontId="4"/>
  </si>
  <si>
    <t>mailアドレス</t>
  </si>
  <si>
    <t>mailアドレス区分</t>
    <phoneticPr fontId="4"/>
  </si>
  <si>
    <t>補聴器外来の有無</t>
    <rPh sb="0" eb="5">
      <t>ホチョウキガイライ</t>
    </rPh>
    <rPh sb="6" eb="8">
      <t>ウム</t>
    </rPh>
    <phoneticPr fontId="4"/>
  </si>
  <si>
    <t>音場検査装置の有無</t>
    <rPh sb="0" eb="2">
      <t>オンジョウ</t>
    </rPh>
    <rPh sb="2" eb="6">
      <t>ケンサソウチ</t>
    </rPh>
    <rPh sb="7" eb="9">
      <t>ウム</t>
    </rPh>
    <phoneticPr fontId="4"/>
  </si>
  <si>
    <t>補聴器特性試験装置の有無</t>
    <rPh sb="0" eb="9">
      <t>ホチョウキトクセイシケンソウチ</t>
    </rPh>
    <rPh sb="10" eb="12">
      <t>ウム</t>
    </rPh>
    <phoneticPr fontId="4"/>
  </si>
  <si>
    <t>音声外来</t>
  </si>
  <si>
    <t>言語外来</t>
    <phoneticPr fontId="4"/>
  </si>
  <si>
    <t>嚥下外来</t>
  </si>
  <si>
    <t>身体障害者更生相談所長の推薦の有無</t>
    <phoneticPr fontId="4"/>
  </si>
  <si>
    <t>前年ST申込</t>
    <rPh sb="0" eb="2">
      <t>ゼンネン</t>
    </rPh>
    <rPh sb="4" eb="6">
      <t>モウシコミ</t>
    </rPh>
    <phoneticPr fontId="4"/>
  </si>
  <si>
    <t>前年ST参加</t>
    <rPh sb="0" eb="2">
      <t>ゼンネン</t>
    </rPh>
    <rPh sb="4" eb="6">
      <t>サンカ</t>
    </rPh>
    <phoneticPr fontId="4"/>
  </si>
  <si>
    <t>年度</t>
    <rPh sb="0" eb="2">
      <t>ネンド</t>
    </rPh>
    <phoneticPr fontId="4"/>
  </si>
  <si>
    <t>勤務先の事業形態</t>
    <rPh sb="0" eb="3">
      <t>キンムサキ</t>
    </rPh>
    <rPh sb="4" eb="8">
      <t>ジギョウケイタイ</t>
    </rPh>
    <phoneticPr fontId="4"/>
  </si>
  <si>
    <t>ロービジョン外来の有無</t>
    <rPh sb="6" eb="8">
      <t>ガイライ</t>
    </rPh>
    <rPh sb="9" eb="11">
      <t>ウム</t>
    </rPh>
    <phoneticPr fontId="4"/>
  </si>
  <si>
    <t>ロービジョン外来の有無検査判断料届出医療機関</t>
  </si>
  <si>
    <t>国リハ医師研修会修了者の有無</t>
    <rPh sb="0" eb="1">
      <t>コク</t>
    </rPh>
    <rPh sb="3" eb="11">
      <t>イシケンシュウカイシュウリョウシャ</t>
    </rPh>
    <rPh sb="12" eb="14">
      <t>ウム</t>
    </rPh>
    <phoneticPr fontId="4"/>
  </si>
  <si>
    <t>国リハ研修終了医師名</t>
    <rPh sb="0" eb="1">
      <t>コク</t>
    </rPh>
    <rPh sb="3" eb="9">
      <t>ケンシュウシュウリョウイシ</t>
    </rPh>
    <rPh sb="9" eb="10">
      <t>メイ</t>
    </rPh>
    <phoneticPr fontId="4"/>
  </si>
  <si>
    <t>国リハ視能訓練士参加</t>
    <rPh sb="0" eb="1">
      <t>コク</t>
    </rPh>
    <rPh sb="3" eb="8">
      <t>シノウクンレンシ</t>
    </rPh>
    <phoneticPr fontId="4"/>
  </si>
  <si>
    <t>参加機能訓練士</t>
    <rPh sb="0" eb="7">
      <t>サンカキノウクンレンシ</t>
    </rPh>
    <phoneticPr fontId="4"/>
  </si>
  <si>
    <t>ロービジョンケア実施</t>
    <rPh sb="8" eb="10">
      <t>ジッシ</t>
    </rPh>
    <phoneticPr fontId="4"/>
  </si>
  <si>
    <t>ロービジョンケア実施予定年</t>
    <rPh sb="8" eb="12">
      <t>ジッシヨテイ</t>
    </rPh>
    <rPh sb="12" eb="13">
      <t>ネン</t>
    </rPh>
    <phoneticPr fontId="4"/>
  </si>
  <si>
    <t>ロービジョンケア実施予定月</t>
    <rPh sb="8" eb="12">
      <t>ジッシヨテイ</t>
    </rPh>
    <rPh sb="12" eb="13">
      <t>ツキ</t>
    </rPh>
    <phoneticPr fontId="4"/>
  </si>
  <si>
    <t>ロービジョンケア関係研修等受講歴</t>
    <rPh sb="8" eb="13">
      <t>カンケイケンシュウトウ</t>
    </rPh>
    <rPh sb="13" eb="16">
      <t>ジュコウレキ</t>
    </rPh>
    <phoneticPr fontId="4"/>
  </si>
  <si>
    <t>ロービジョンケア判断料</t>
    <rPh sb="8" eb="10">
      <t>ハンダン</t>
    </rPh>
    <rPh sb="10" eb="11">
      <t>リョウ</t>
    </rPh>
    <phoneticPr fontId="4"/>
  </si>
  <si>
    <t>自治体名</t>
    <rPh sb="0" eb="4">
      <t>ジチタイメイ</t>
    </rPh>
    <phoneticPr fontId="4"/>
  </si>
  <si>
    <t>準じた事業名</t>
    <rPh sb="0" eb="1">
      <t>ジュン</t>
    </rPh>
    <rPh sb="3" eb="6">
      <t>ジギョウメイ</t>
    </rPh>
    <phoneticPr fontId="4"/>
  </si>
  <si>
    <t>地マネ（基礎・応用）研修会参加実績</t>
    <rPh sb="0" eb="1">
      <t>チ</t>
    </rPh>
    <rPh sb="4" eb="6">
      <t>キソ</t>
    </rPh>
    <rPh sb="7" eb="9">
      <t>オウヨウ</t>
    </rPh>
    <rPh sb="10" eb="17">
      <t>ケンシュウカイサンカジッセキ</t>
    </rPh>
    <phoneticPr fontId="4"/>
  </si>
  <si>
    <t>小児義手訓練（臨床）の実施状況</t>
    <rPh sb="0" eb="2">
      <t>ショウニ</t>
    </rPh>
    <rPh sb="2" eb="4">
      <t>ギシュ</t>
    </rPh>
    <rPh sb="4" eb="6">
      <t>クンレン</t>
    </rPh>
    <rPh sb="7" eb="9">
      <t>リンショウ</t>
    </rPh>
    <rPh sb="11" eb="13">
      <t>ジッシ</t>
    </rPh>
    <rPh sb="13" eb="15">
      <t>ジョウキョウ</t>
    </rPh>
    <phoneticPr fontId="4"/>
  </si>
  <si>
    <t>吃音の年間担当症例数</t>
    <rPh sb="0" eb="2">
      <t>キツオン</t>
    </rPh>
    <rPh sb="3" eb="10">
      <t>ネンカンタントウショウレイスウ</t>
    </rPh>
    <phoneticPr fontId="4"/>
  </si>
  <si>
    <t>吃音の臨床でお困りのこと</t>
    <rPh sb="0" eb="2">
      <t>キツオン</t>
    </rPh>
    <rPh sb="3" eb="5">
      <t>リンショウ</t>
    </rPh>
    <rPh sb="7" eb="8">
      <t>コマ</t>
    </rPh>
    <phoneticPr fontId="4"/>
  </si>
  <si>
    <t>担当自治体・人口</t>
    <rPh sb="0" eb="5">
      <t>タントウジチタイ</t>
    </rPh>
    <rPh sb="6" eb="8">
      <t>ジンコウ</t>
    </rPh>
    <phoneticPr fontId="4"/>
  </si>
  <si>
    <t>T68</t>
    <phoneticPr fontId="4"/>
  </si>
  <si>
    <t>T69</t>
    <phoneticPr fontId="4"/>
  </si>
  <si>
    <t>T70</t>
    <phoneticPr fontId="4"/>
  </si>
  <si>
    <t>常勤医として勤務先の異動予定</t>
    <phoneticPr fontId="4"/>
  </si>
  <si>
    <t>当講座への過去の申込回数</t>
    <phoneticPr fontId="4"/>
  </si>
  <si>
    <t>受講理由</t>
    <rPh sb="0" eb="4">
      <t>ジュコウリユウ</t>
    </rPh>
    <phoneticPr fontId="4"/>
  </si>
  <si>
    <t>講師への情報提供の同意</t>
    <rPh sb="0" eb="2">
      <t>コウシ</t>
    </rPh>
    <rPh sb="4" eb="8">
      <t>ジョウホウテイキョウ</t>
    </rPh>
    <rPh sb="9" eb="11">
      <t>ドウイ</t>
    </rPh>
    <phoneticPr fontId="4"/>
  </si>
  <si>
    <t>講師へ情報一部同意しない項目</t>
    <rPh sb="0" eb="2">
      <t>コウシ</t>
    </rPh>
    <rPh sb="3" eb="5">
      <t>ジョウホウ</t>
    </rPh>
    <rPh sb="5" eb="7">
      <t>イチブ</t>
    </rPh>
    <rPh sb="7" eb="9">
      <t>ドウイ</t>
    </rPh>
    <rPh sb="12" eb="14">
      <t>コウモク</t>
    </rPh>
    <phoneticPr fontId="4"/>
  </si>
  <si>
    <t>修了者情報提供の同意</t>
    <rPh sb="0" eb="3">
      <t>シュウリョウシャ</t>
    </rPh>
    <rPh sb="3" eb="5">
      <t>ジョウホウ</t>
    </rPh>
    <rPh sb="5" eb="7">
      <t>テイキョウ</t>
    </rPh>
    <rPh sb="8" eb="10">
      <t>ドウイ</t>
    </rPh>
    <phoneticPr fontId="4"/>
  </si>
  <si>
    <t>修了者情報一部同意しない項目</t>
    <rPh sb="5" eb="7">
      <t>イチブ</t>
    </rPh>
    <rPh sb="7" eb="9">
      <t>ドウイ</t>
    </rPh>
    <rPh sb="12" eb="14">
      <t>コウモク</t>
    </rPh>
    <phoneticPr fontId="4"/>
  </si>
  <si>
    <t>個人情報の取り扱い</t>
  </si>
  <si>
    <t>研修データの２次利用</t>
    <phoneticPr fontId="4"/>
  </si>
  <si>
    <t>研修時の注意確認</t>
    <phoneticPr fontId="4"/>
  </si>
  <si>
    <t>備考</t>
  </si>
  <si>
    <t>F1</t>
    <phoneticPr fontId="4"/>
  </si>
  <si>
    <t>F2</t>
  </si>
  <si>
    <t>F3</t>
  </si>
  <si>
    <t>F4</t>
  </si>
  <si>
    <t>F5</t>
  </si>
  <si>
    <t>F6</t>
  </si>
  <si>
    <t>F7</t>
  </si>
  <si>
    <t>F8</t>
  </si>
  <si>
    <t>F9</t>
  </si>
  <si>
    <t>F10</t>
  </si>
  <si>
    <t>F11</t>
  </si>
  <si>
    <t>F12</t>
  </si>
  <si>
    <t>F13</t>
  </si>
  <si>
    <t>F14</t>
  </si>
  <si>
    <t>F15</t>
  </si>
  <si>
    <t>F16</t>
  </si>
  <si>
    <t>F17</t>
  </si>
  <si>
    <t>F18</t>
  </si>
  <si>
    <t>F19</t>
  </si>
  <si>
    <t>F20</t>
  </si>
  <si>
    <t>F21</t>
  </si>
  <si>
    <t>F22</t>
  </si>
  <si>
    <t>F23</t>
  </si>
  <si>
    <t>F24</t>
  </si>
  <si>
    <t>F25</t>
  </si>
  <si>
    <t>F26</t>
  </si>
  <si>
    <t>F27</t>
  </si>
  <si>
    <t>F28</t>
  </si>
  <si>
    <t>F29</t>
  </si>
  <si>
    <t>F30</t>
  </si>
  <si>
    <t>F31</t>
  </si>
  <si>
    <t>F32</t>
  </si>
  <si>
    <t>F33</t>
  </si>
  <si>
    <t>F34</t>
  </si>
  <si>
    <t>F35</t>
  </si>
  <si>
    <t>F36</t>
  </si>
  <si>
    <t>F37</t>
  </si>
  <si>
    <t>F38</t>
  </si>
  <si>
    <t>F39</t>
  </si>
  <si>
    <t>F40</t>
  </si>
  <si>
    <t>F41</t>
  </si>
  <si>
    <t>F42</t>
  </si>
  <si>
    <t>F43</t>
  </si>
  <si>
    <t>F44</t>
  </si>
  <si>
    <t>F45</t>
  </si>
  <si>
    <t>F46</t>
  </si>
  <si>
    <t>F47</t>
  </si>
  <si>
    <t>F48</t>
  </si>
  <si>
    <t>F49</t>
  </si>
  <si>
    <t>F50</t>
  </si>
  <si>
    <t>F51</t>
  </si>
  <si>
    <t>F52</t>
  </si>
  <si>
    <t>F53</t>
  </si>
  <si>
    <t>F54</t>
  </si>
  <si>
    <t>F55</t>
  </si>
  <si>
    <t>F56</t>
  </si>
  <si>
    <t>F57</t>
  </si>
  <si>
    <t>F58</t>
  </si>
  <si>
    <t>F59</t>
  </si>
  <si>
    <t>F60</t>
  </si>
  <si>
    <t>F61</t>
  </si>
  <si>
    <t>F62</t>
  </si>
  <si>
    <t>F63</t>
  </si>
  <si>
    <t>F64</t>
  </si>
  <si>
    <t>F65</t>
  </si>
  <si>
    <t>F66</t>
  </si>
  <si>
    <t>F67</t>
  </si>
  <si>
    <t>F68</t>
  </si>
  <si>
    <t>F69</t>
  </si>
  <si>
    <t>F70</t>
  </si>
  <si>
    <t>F71</t>
  </si>
  <si>
    <t>F72</t>
  </si>
  <si>
    <t>F73</t>
  </si>
  <si>
    <t>F74</t>
  </si>
  <si>
    <t>F75</t>
  </si>
  <si>
    <t>F76</t>
  </si>
  <si>
    <t>F77</t>
  </si>
  <si>
    <t>F78</t>
  </si>
  <si>
    <t>F79</t>
  </si>
  <si>
    <t>F80</t>
  </si>
  <si>
    <t>F81</t>
  </si>
  <si>
    <t>F82</t>
  </si>
  <si>
    <t>F83</t>
  </si>
  <si>
    <t>F84</t>
  </si>
  <si>
    <t>F85</t>
  </si>
  <si>
    <t>F86</t>
  </si>
  <si>
    <t>F87</t>
  </si>
  <si>
    <t>F88</t>
  </si>
  <si>
    <t>F89</t>
  </si>
  <si>
    <t>西暦</t>
    <rPh sb="0" eb="2">
      <t>セイレキ</t>
    </rPh>
    <phoneticPr fontId="4"/>
  </si>
  <si>
    <t>番号</t>
    <rPh sb="0" eb="2">
      <t>バンゴウ</t>
    </rPh>
    <phoneticPr fontId="4"/>
  </si>
  <si>
    <t>令和7年度 看護研修会【リハビリテーション看護コース】 受講申込書</t>
  </si>
  <si>
    <t>申込先：</t>
    <phoneticPr fontId="4"/>
  </si>
  <si>
    <t>kenshu1@rehab.go.jp</t>
  </si>
  <si>
    <t>氏名</t>
    <phoneticPr fontId="4"/>
  </si>
  <si>
    <t>（姓）</t>
    <rPh sb="1" eb="2">
      <t>セイ</t>
    </rPh>
    <phoneticPr fontId="4"/>
  </si>
  <si>
    <t>（名）</t>
    <rPh sb="1" eb="2">
      <t>メイ</t>
    </rPh>
    <phoneticPr fontId="4"/>
  </si>
  <si>
    <t>1,2</t>
    <phoneticPr fontId="4"/>
  </si>
  <si>
    <t/>
  </si>
  <si>
    <t>フリガナ（全角）</t>
  </si>
  <si>
    <t>（セイ）</t>
    <phoneticPr fontId="4"/>
  </si>
  <si>
    <t>（メイ）</t>
    <phoneticPr fontId="4"/>
  </si>
  <si>
    <t>生年月日</t>
  </si>
  <si>
    <t>勤務先住所の都道府県</t>
    <phoneticPr fontId="4"/>
  </si>
  <si>
    <t>勤務先名称</t>
    <phoneticPr fontId="4"/>
  </si>
  <si>
    <t>（例）医療法人○○会、○○県</t>
    <rPh sb="1" eb="2">
      <t>レイ</t>
    </rPh>
    <rPh sb="3" eb="7">
      <t>イリョウホウジン</t>
    </rPh>
    <rPh sb="9" eb="10">
      <t>カイ</t>
    </rPh>
    <rPh sb="13" eb="14">
      <t>ケン</t>
    </rPh>
    <phoneticPr fontId="4"/>
  </si>
  <si>
    <t>（例）○○病院、○○センター</t>
    <rPh sb="1" eb="2">
      <t>レイ</t>
    </rPh>
    <rPh sb="5" eb="7">
      <t>ビョウイン</t>
    </rPh>
    <phoneticPr fontId="4"/>
  </si>
  <si>
    <t>所属部署</t>
    <rPh sb="0" eb="4">
      <t>ショゾクブショ</t>
    </rPh>
    <phoneticPr fontId="4"/>
  </si>
  <si>
    <t>（例）○○課</t>
    <rPh sb="1" eb="2">
      <t>レイ</t>
    </rPh>
    <rPh sb="5" eb="6">
      <t>カ</t>
    </rPh>
    <phoneticPr fontId="4"/>
  </si>
  <si>
    <t>現職種</t>
    <phoneticPr fontId="4"/>
  </si>
  <si>
    <t>現職名（肩書）</t>
    <phoneticPr fontId="4"/>
  </si>
  <si>
    <t>未使用</t>
    <phoneticPr fontId="4"/>
  </si>
  <si>
    <t>年</t>
    <rPh sb="0" eb="1">
      <t>ネン</t>
    </rPh>
    <phoneticPr fontId="4"/>
  </si>
  <si>
    <t>か月</t>
    <rPh sb="1" eb="2">
      <t>ゲツ</t>
    </rPh>
    <phoneticPr fontId="4"/>
  </si>
  <si>
    <t>F</t>
    <phoneticPr fontId="4"/>
  </si>
  <si>
    <t>使用</t>
    <phoneticPr fontId="4"/>
  </si>
  <si>
    <t>当センターでの過去の研修参加実績</t>
    <phoneticPr fontId="4"/>
  </si>
  <si>
    <t>-</t>
    <phoneticPr fontId="4"/>
  </si>
  <si>
    <t>＊＊＊</t>
  </si>
  <si>
    <t>看護業務の経験年数</t>
  </si>
  <si>
    <t>G</t>
    <phoneticPr fontId="4"/>
  </si>
  <si>
    <t>その他</t>
    <rPh sb="2" eb="3">
      <t>ホカ</t>
    </rPh>
    <phoneticPr fontId="4"/>
  </si>
  <si>
    <t>＊＊＊＊＊＊</t>
  </si>
  <si>
    <t>H</t>
    <phoneticPr fontId="4"/>
  </si>
  <si>
    <t>I</t>
    <phoneticPr fontId="4"/>
  </si>
  <si>
    <t>J</t>
    <phoneticPr fontId="4"/>
  </si>
  <si>
    <r>
      <t xml:space="preserve">住所
</t>
    </r>
    <r>
      <rPr>
        <sz val="8"/>
        <color theme="1"/>
        <rFont val="MS PGothic"/>
        <family val="3"/>
        <charset val="128"/>
      </rPr>
      <t>（全角25文字以内ずつ）</t>
    </r>
    <rPh sb="4" eb="6">
      <t>ゼンカク</t>
    </rPh>
    <rPh sb="8" eb="12">
      <t>モジイナイ</t>
    </rPh>
    <phoneticPr fontId="4"/>
  </si>
  <si>
    <t>区分：1.自　宅
2.勤務先</t>
    <rPh sb="0" eb="2">
      <t>クブン</t>
    </rPh>
    <rPh sb="5" eb="6">
      <t>ジ</t>
    </rPh>
    <rPh sb="7" eb="8">
      <t>タク</t>
    </rPh>
    <rPh sb="11" eb="14">
      <t>キンムサキ</t>
    </rPh>
    <phoneticPr fontId="4"/>
  </si>
  <si>
    <t>-</t>
  </si>
  <si>
    <t>.</t>
    <phoneticPr fontId="4"/>
  </si>
  <si>
    <t>1.個　人
2.勤務先</t>
    <rPh sb="2" eb="3">
      <t>コ</t>
    </rPh>
    <rPh sb="4" eb="5">
      <t>ヒト</t>
    </rPh>
    <phoneticPr fontId="4"/>
  </si>
  <si>
    <t>メールアドレス</t>
    <phoneticPr fontId="4"/>
  </si>
  <si>
    <t>常勤医として勤務先の異動予定</t>
    <rPh sb="0" eb="3">
      <t>ジョウキンイ</t>
    </rPh>
    <rPh sb="6" eb="9">
      <t>キンムサキ</t>
    </rPh>
    <rPh sb="10" eb="14">
      <t>イドウヨテイ</t>
    </rPh>
    <phoneticPr fontId="4"/>
  </si>
  <si>
    <t>申込の有無</t>
    <rPh sb="0" eb="2">
      <t>モウシコミ</t>
    </rPh>
    <rPh sb="3" eb="5">
      <t>ウム</t>
    </rPh>
    <phoneticPr fontId="4"/>
  </si>
  <si>
    <r>
      <rPr>
        <sz val="9"/>
        <color theme="1"/>
        <rFont val="游ゴシック"/>
        <family val="3"/>
        <charset val="128"/>
        <scheme val="minor"/>
      </rPr>
      <t>参加の有無</t>
    </r>
    <rPh sb="0" eb="2">
      <t>サンカ</t>
    </rPh>
    <rPh sb="3" eb="5">
      <t>ウム</t>
    </rPh>
    <phoneticPr fontId="4"/>
  </si>
  <si>
    <t>＊＊＊</t>
    <phoneticPr fontId="4"/>
  </si>
  <si>
    <r>
      <rPr>
        <sz val="11"/>
        <color theme="1"/>
        <rFont val="MS PGothic"/>
        <charset val="128"/>
      </rPr>
      <t xml:space="preserve">    (児童入所</t>
    </r>
    <r>
      <rPr>
        <sz val="11"/>
        <color theme="1"/>
        <rFont val="游ゴシック"/>
        <family val="2"/>
        <scheme val="minor"/>
      </rPr>
      <t>,</t>
    </r>
    <r>
      <rPr>
        <sz val="11"/>
        <color theme="1"/>
        <rFont val="MS PGothic"/>
        <charset val="128"/>
      </rPr>
      <t>児童通所</t>
    </r>
    <r>
      <rPr>
        <sz val="11"/>
        <color theme="1"/>
        <rFont val="游ゴシック"/>
        <family val="2"/>
        <scheme val="minor"/>
      </rPr>
      <t>,</t>
    </r>
    <r>
      <rPr>
        <sz val="11"/>
        <color theme="1"/>
        <rFont val="MS PGothic"/>
        <charset val="128"/>
      </rPr>
      <t>成人入所</t>
    </r>
    <r>
      <rPr>
        <sz val="11"/>
        <color theme="1"/>
        <rFont val="游ゴシック"/>
        <family val="2"/>
        <scheme val="minor"/>
      </rPr>
      <t>,</t>
    </r>
    <r>
      <rPr>
        <sz val="11"/>
        <color theme="1"/>
        <rFont val="MS PGothic"/>
        <charset val="128"/>
      </rPr>
      <t>成人通所</t>
    </r>
    <r>
      <rPr>
        <sz val="11"/>
        <color theme="1"/>
        <rFont val="游ゴシック"/>
        <family val="2"/>
        <scheme val="minor"/>
      </rPr>
      <t>,</t>
    </r>
    <r>
      <rPr>
        <sz val="11"/>
        <color theme="1"/>
        <rFont val="MS PGothic"/>
        <charset val="128"/>
      </rPr>
      <t>その他</t>
    </r>
    <r>
      <rPr>
        <sz val="11"/>
        <color theme="1"/>
        <rFont val="游ゴシック"/>
        <family val="2"/>
        <scheme val="minor"/>
      </rPr>
      <t xml:space="preserve">)   </t>
    </r>
    <phoneticPr fontId="4"/>
  </si>
  <si>
    <t>月頃</t>
    <rPh sb="0" eb="1">
      <t>ゲツ</t>
    </rPh>
    <rPh sb="1" eb="2">
      <t>コロ</t>
    </rPh>
    <phoneticPr fontId="4"/>
  </si>
  <si>
    <t>件</t>
    <rPh sb="0" eb="1">
      <t>ケン</t>
    </rPh>
    <phoneticPr fontId="4"/>
  </si>
  <si>
    <t>講師への情報提供の同意</t>
    <phoneticPr fontId="4"/>
  </si>
  <si>
    <t>講師へ情報一部同意しない項目</t>
    <phoneticPr fontId="4"/>
  </si>
  <si>
    <t>備考</t>
    <phoneticPr fontId="4"/>
  </si>
  <si>
    <t>研修会の申込書にご記入いただいた情報は、受講者の決定を行うために利用することを目的とし、受講決定されなかった方の情報については責任を持って廃棄するとともに、受講決定された方の情報は、当センターサイトの個人情報保護方針に基づき適切に取り扱います。
なお研修会修了者については、学院で管理を行うため申込時にご記入いただいた情報のうち、「氏名」、「都道府県」、「勤務先」の情報は、学院で適切に管理し、その他の情報及び受講または修了できなかった方の全ての情報については責任をもって破棄いたします。</t>
    <phoneticPr fontId="4"/>
  </si>
  <si>
    <t>私は、本研修会の講義視聴に関し、以下の点について了承し、遵守することを誓約いたします。
・全ての講義について、受講を許可された者のみが受講・聴講いたします。
・講義内容を録音・録画等をして、二次利用することはいたしません。
・テキスト資料について、無断での転載、複製、譲渡はいたしません。
・本研修で知り得た他の受講者の個人情報等を公開・漏洩することのないよう守秘義務を厳守します。
・記録のため、主催者が録画をすることを了承いたします。</t>
    <rPh sb="146" eb="149">
      <t>ホンケンシュウ</t>
    </rPh>
    <rPh sb="150" eb="151">
      <t>シ</t>
    </rPh>
    <rPh sb="152" eb="153">
      <t>エ</t>
    </rPh>
    <rPh sb="154" eb="155">
      <t>タ</t>
    </rPh>
    <rPh sb="156" eb="159">
      <t>ジュコウシャ</t>
    </rPh>
    <rPh sb="160" eb="165">
      <t>コジンジョウホウトウ</t>
    </rPh>
    <rPh sb="166" eb="168">
      <t>コウカイ</t>
    </rPh>
    <rPh sb="169" eb="171">
      <t>ロウエイ</t>
    </rPh>
    <rPh sb="180" eb="184">
      <t>シュヒギム</t>
    </rPh>
    <rPh sb="185" eb="187">
      <t>ゲンシュ</t>
    </rPh>
    <phoneticPr fontId="4"/>
  </si>
  <si>
    <t>私は、本研修会の講義視聴に関し、以下の点について了承し、遵守することを誓約いたします。
・全ての講義について、受講を許可された者のみが受講・聴講いたします。
・講義内容を録音・録画等をして、二次利用することはいたしません。
・テキスト資料について、無断での転載、複製、譲渡はいたしません。
・本研修で知り得た他の受講者や協力者の個人情報等を公開・漏洩することのないよう守秘義務を厳守します。
・記録のため、主催者が録画をすることを了承いたします。</t>
    <rPh sb="146" eb="149">
      <t>ホンケンシュウ</t>
    </rPh>
    <rPh sb="150" eb="151">
      <t>シ</t>
    </rPh>
    <rPh sb="152" eb="153">
      <t>エ</t>
    </rPh>
    <rPh sb="154" eb="155">
      <t>タ</t>
    </rPh>
    <rPh sb="156" eb="159">
      <t>ジュコウシャ</t>
    </rPh>
    <rPh sb="160" eb="163">
      <t>キョウリョクシャ</t>
    </rPh>
    <rPh sb="164" eb="169">
      <t>コジンジョウホウトウ</t>
    </rPh>
    <rPh sb="170" eb="172">
      <t>コウカイ</t>
    </rPh>
    <rPh sb="173" eb="175">
      <t>ロウエイ</t>
    </rPh>
    <rPh sb="184" eb="188">
      <t>シュヒギム</t>
    </rPh>
    <rPh sb="189" eb="191">
      <t>ゲンシュ</t>
    </rPh>
    <phoneticPr fontId="4"/>
  </si>
  <si>
    <t>北海道</t>
  </si>
  <si>
    <t>青森県</t>
  </si>
  <si>
    <t>岩手県</t>
  </si>
  <si>
    <t>宮城県</t>
  </si>
  <si>
    <t>秋田県</t>
  </si>
  <si>
    <t>山形県</t>
  </si>
  <si>
    <t>福島県</t>
  </si>
  <si>
    <t>茨城県</t>
  </si>
  <si>
    <t>栃木県</t>
  </si>
  <si>
    <t>群馬県</t>
  </si>
  <si>
    <t>埼玉県</t>
  </si>
  <si>
    <t>千葉県</t>
  </si>
  <si>
    <t>東京都</t>
  </si>
  <si>
    <t>神奈川県</t>
  </si>
  <si>
    <t>１年以内に予定あり</t>
    <rPh sb="1" eb="4">
      <t>ネンイナイ</t>
    </rPh>
    <rPh sb="5" eb="7">
      <t>ヨテイ</t>
    </rPh>
    <phoneticPr fontId="80"/>
  </si>
  <si>
    <t>１年以内に予定あり</t>
    <rPh sb="1" eb="2">
      <t>ネン</t>
    </rPh>
    <rPh sb="2" eb="4">
      <t>イナイ</t>
    </rPh>
    <rPh sb="5" eb="7">
      <t>ヨテイ</t>
    </rPh>
    <phoneticPr fontId="80"/>
  </si>
  <si>
    <t>予定なし</t>
    <rPh sb="0" eb="2">
      <t>ヨテイ</t>
    </rPh>
    <phoneticPr fontId="80"/>
  </si>
  <si>
    <t>新潟県</t>
  </si>
  <si>
    <t>有*</t>
    <rPh sb="0" eb="1">
      <t>アリ</t>
    </rPh>
    <phoneticPr fontId="80"/>
  </si>
  <si>
    <t>有</t>
    <rPh sb="0" eb="1">
      <t>アリ</t>
    </rPh>
    <phoneticPr fontId="80"/>
  </si>
  <si>
    <t>富山県</t>
  </si>
  <si>
    <t>　　　</t>
    <phoneticPr fontId="80"/>
  </si>
  <si>
    <t>無*</t>
    <rPh sb="0" eb="1">
      <t>ナシ</t>
    </rPh>
    <phoneticPr fontId="80"/>
  </si>
  <si>
    <t>無</t>
    <rPh sb="0" eb="1">
      <t>ナシ</t>
    </rPh>
    <phoneticPr fontId="80"/>
  </si>
  <si>
    <t>石川県</t>
  </si>
  <si>
    <t>異動予定先での算定ができなくなる（現在は算定できる）</t>
    <rPh sb="0" eb="2">
      <t>イドウ</t>
    </rPh>
    <rPh sb="2" eb="5">
      <t>ヨテイサキ</t>
    </rPh>
    <rPh sb="7" eb="9">
      <t>サンテイ</t>
    </rPh>
    <rPh sb="17" eb="19">
      <t>ゲンザイ</t>
    </rPh>
    <rPh sb="20" eb="22">
      <t>サンテイ</t>
    </rPh>
    <phoneticPr fontId="80"/>
  </si>
  <si>
    <t>算定ができなくなる（現在は算定できる）</t>
    <rPh sb="0" eb="2">
      <t>サンテイ</t>
    </rPh>
    <phoneticPr fontId="80"/>
  </si>
  <si>
    <t>該当</t>
    <rPh sb="0" eb="2">
      <t>ガイトウ</t>
    </rPh>
    <phoneticPr fontId="80"/>
  </si>
  <si>
    <t>福井県</t>
  </si>
  <si>
    <t>異動予定先での算定ができない（現在も算定できない）</t>
    <rPh sb="0" eb="2">
      <t>イドウ</t>
    </rPh>
    <rPh sb="2" eb="5">
      <t>ヨテイサキ</t>
    </rPh>
    <rPh sb="7" eb="9">
      <t>サンテイ</t>
    </rPh>
    <rPh sb="15" eb="17">
      <t>ゲンザイ</t>
    </rPh>
    <rPh sb="18" eb="20">
      <t>サンテイ</t>
    </rPh>
    <phoneticPr fontId="80"/>
  </si>
  <si>
    <t>算定ができない（現在も算定できない）</t>
    <phoneticPr fontId="80"/>
  </si>
  <si>
    <t>山梨県</t>
  </si>
  <si>
    <t>算定には影響ない</t>
    <rPh sb="0" eb="2">
      <t>サンテイ</t>
    </rPh>
    <rPh sb="4" eb="6">
      <t>エイキョウ</t>
    </rPh>
    <phoneticPr fontId="80"/>
  </si>
  <si>
    <t>非該当</t>
    <rPh sb="0" eb="3">
      <t>ヒガイトウ</t>
    </rPh>
    <phoneticPr fontId="80"/>
  </si>
  <si>
    <t>長野県</t>
  </si>
  <si>
    <t>岐阜県</t>
  </si>
  <si>
    <t>静岡県</t>
  </si>
  <si>
    <t>愛知県</t>
  </si>
  <si>
    <t>三重県</t>
  </si>
  <si>
    <t>滋賀県</t>
  </si>
  <si>
    <t>京都府</t>
  </si>
  <si>
    <t>大阪府</t>
  </si>
  <si>
    <t>兵庫県</t>
  </si>
  <si>
    <t>奈良県</t>
  </si>
  <si>
    <t>実施要項の受講資格を満たします</t>
    <phoneticPr fontId="4"/>
  </si>
  <si>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</si>
  <si>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</si>
  <si>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</si>
  <si>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</si>
  <si>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</si>
  <si>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</si>
  <si>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</si>
  <si>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</si>
  <si>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</si>
  <si>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</si>
  <si>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</si>
  <si>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</si>
  <si>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</si>
  <si>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</si>
  <si>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</si>
  <si>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希望コース</t>
  </si>
  <si>
    <t>宮崎県</t>
  </si>
  <si>
    <t>鹿児島県</t>
  </si>
  <si>
    <t>沖縄県</t>
  </si>
  <si>
    <t>・自閉スペクトラム症支援にかかわる基本的知識を習得済み（研修参加実績あり）
・自閉症支援経験3年以上
・事前課題の事例提出ができる</t>
    <phoneticPr fontId="4"/>
  </si>
  <si>
    <t>年度（和暦)と研修会名称を入力してください</t>
    <phoneticPr fontId="4"/>
  </si>
  <si>
    <t>過去に当センターの研修会に参加した場合ご記入ください</t>
    <phoneticPr fontId="4"/>
  </si>
  <si>
    <t>① 地域生活・就労支援を行っている法人等の職員</t>
    <phoneticPr fontId="4"/>
  </si>
  <si>
    <t>② 発達障害者支援センター職員、地域支援マネジャー</t>
    <phoneticPr fontId="4"/>
  </si>
  <si>
    <t>③ 都道府県・指定都市の発達障害福祉担当者</t>
  </si>
  <si>
    <t>①【全コース】1/19～1/22</t>
    <phoneticPr fontId="4"/>
  </si>
  <si>
    <t>②【行政担当者向けコース】1/19～1/20</t>
    <phoneticPr fontId="4"/>
  </si>
  <si>
    <t>③【訓練者向けコース】1/20～1/22</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</si>
</sst>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DBNum3][$-411]0"/>
    <numFmt numFmtId="177" formatCode="0_);[Red]\(0\)"/>
    <numFmt numFmtId="178" formatCode="&quot;申込締切：&quot;m&quot;月&quot;d&quot;日(&quot;aaa&quot;)17:00まで&quot;;@"/>
    <numFmt numFmtId="179" formatCode="&quot;申込締切：&quot;e&quot;年&quot;m&quot;月&quot;d&quot;日(&quot;aaa&quot;)17:00まで&quot;;@"/>
    <numFmt numFmtId="180" formatCode="yyyy&quot;年&quot;m&quot;月&quot;d&quot;日&quot;;@"/>
    <numFmt numFmtId="181" formatCode="\(ggge&quot;年&quot;m&quot;月&quot;d&quot;日&quot;\)"/>
    <numFmt numFmtId="182" formatCode="m&quot;月&quot;d&quot;日&quot;;@"/>
  </numFmts>
  <fonts count="82">
    <font>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9"/>
      <name val="游ゴシック"/>
      <family val="2"/>
      <scheme val="minor"/>
    </font>
    <font>
      <sz val="6"/>
      <name val="游ゴシック"/>
      <family val="3"/>
      <charset val="128"/>
      <scheme val="minor"/>
    </font>
    <font>
      <sz val="9"/>
      <name val="ＭＳ Ｐゴシック"/>
      <family val="2"/>
      <charset val="128"/>
    </font>
    <font>
      <sz val="11"/>
      <color theme="1"/>
      <name val="MS PGothic"/>
      <family val="3"/>
      <charset val="128"/>
    </font>
    <font>
      <sz val="9"/>
      <color theme="1"/>
      <name val="MS PGothic"/>
      <family val="3"/>
      <charset val="128"/>
    </font>
    <font>
      <sz val="10"/>
      <color theme="1"/>
      <name val="游ゴシック"/>
      <family val="3"/>
      <charset val="128"/>
      <scheme val="minor"/>
    </font>
    <font>
      <sz val="10"/>
      <color theme="1"/>
      <name val="ＭＳ Ｐゴシック"/>
      <family val="3"/>
      <charset val="128"/>
    </font>
    <font>
      <sz val="9"/>
      <name val="Yu Gothic"/>
      <family val="2"/>
      <charset val="128"/>
    </font>
    <font>
      <sz val="11"/>
      <color rgb="FFFF0000"/>
      <name val="游ゴシック"/>
      <family val="2"/>
      <scheme val="minor"/>
    </font>
    <font>
      <sz val="11"/>
      <color rgb="FFFF0000"/>
      <name val="游ゴシック"/>
      <family val="3"/>
      <charset val="128"/>
      <scheme val="minor"/>
    </font>
    <font>
      <sz val="11"/>
      <color theme="3"/>
      <name val="游ゴシック"/>
      <family val="2"/>
      <scheme val="minor"/>
    </font>
    <font>
      <sz val="11"/>
      <name val="游ゴシック"/>
      <family val="2"/>
      <scheme val="minor"/>
    </font>
    <font>
      <sz val="11"/>
      <color theme="0"/>
      <name val="ＭＳ ゴシック"/>
      <family val="3"/>
      <charset val="128"/>
    </font>
    <font>
      <sz val="11"/>
      <color theme="1"/>
      <name val="ＭＳ Ｐゴシック"/>
      <family val="3"/>
      <charset val="128"/>
    </font>
    <font>
      <sz val="10"/>
      <color theme="1"/>
      <name val="MS PGothic"/>
      <family val="3"/>
      <charset val="128"/>
    </font>
    <font>
      <u/>
      <sz val="9"/>
      <name val="MS PGothic"/>
      <family val="3"/>
      <charset val="128"/>
    </font>
    <font>
      <sz val="11"/>
      <name val="MS PGothic"/>
      <family val="3"/>
      <charset val="128"/>
    </font>
    <font>
      <sz val="10"/>
      <color theme="0"/>
      <name val="MS PGothic"/>
      <family val="3"/>
      <charset val="128"/>
    </font>
    <font>
      <sz val="11"/>
      <color theme="0"/>
      <name val="MS PGothic"/>
      <family val="3"/>
      <charset val="128"/>
    </font>
    <font>
      <sz val="20"/>
      <color theme="4" tint="-0.499984740745262"/>
      <name val="游ゴシック"/>
      <family val="2"/>
      <scheme val="minor"/>
    </font>
    <font>
      <sz val="11"/>
      <color theme="0"/>
      <name val="游ゴシック"/>
      <family val="2"/>
      <scheme val="minor"/>
    </font>
    <font>
      <sz val="11"/>
      <color theme="1"/>
      <name val="ＭＳ ゴシック"/>
      <family val="3"/>
      <charset val="128"/>
    </font>
    <font>
      <b/>
      <u/>
      <sz val="10"/>
      <color theme="4" tint="-0.249977111117893"/>
      <name val="游ゴシック"/>
      <family val="2"/>
      <scheme val="minor"/>
    </font>
    <font>
      <u/>
      <sz val="10"/>
      <color theme="1"/>
      <name val="游ゴシック"/>
      <family val="2"/>
      <scheme val="minor"/>
    </font>
    <font>
      <b/>
      <sz val="11"/>
      <color theme="1"/>
      <name val="ＭＳ ゴシック"/>
      <family val="3"/>
      <charset val="128"/>
    </font>
    <font>
      <u/>
      <sz val="11"/>
      <color theme="10"/>
      <name val="MS PGothic"/>
      <family val="3"/>
      <charset val="128"/>
    </font>
    <font>
      <u/>
      <sz val="11"/>
      <color theme="0"/>
      <name val="MS PGothic"/>
      <family val="3"/>
      <charset val="128"/>
    </font>
    <font>
      <sz val="9"/>
      <name val="MS PGothic"/>
      <family val="3"/>
      <charset val="128"/>
    </font>
    <font>
      <sz val="12"/>
      <name val="MS PGothic"/>
      <family val="3"/>
      <charset val="128"/>
    </font>
    <font>
      <b/>
      <sz val="11"/>
      <color rgb="FFFF0000"/>
      <name val="MS PGothic"/>
      <family val="3"/>
      <charset val="128"/>
    </font>
    <font>
      <sz val="11"/>
      <color theme="1"/>
      <name val="游ゴシック"/>
      <family val="2"/>
      <scheme val="minor"/>
    </font>
    <font>
      <b/>
      <sz val="9"/>
      <color rgb="FFFF0000"/>
      <name val="游ゴシック"/>
      <family val="2"/>
      <scheme val="minor"/>
    </font>
    <font>
      <sz val="8"/>
      <color theme="1"/>
      <name val="ＭＳ ゴシック"/>
      <family val="3"/>
      <charset val="128"/>
    </font>
    <font>
      <sz val="8"/>
      <color theme="1"/>
      <name val="ＭＳ Ｐゴシック"/>
      <family val="3"/>
      <charset val="128"/>
    </font>
    <font>
      <sz val="8"/>
      <color theme="1"/>
      <name val="游ゴシック"/>
      <family val="2"/>
      <scheme val="minor"/>
    </font>
    <font>
      <sz val="10"/>
      <name val="ＭＳ Ｐ明朝"/>
      <family val="1"/>
      <charset val="128"/>
    </font>
    <font>
      <sz val="11"/>
      <color theme="1"/>
      <name val="ＭＳ Ｐ明朝"/>
      <family val="1"/>
      <charset val="128"/>
    </font>
    <font>
      <sz val="11"/>
      <color rgb="FFFF0000"/>
      <name val="ＭＳ ゴシック"/>
      <family val="3"/>
      <charset val="128"/>
    </font>
    <font>
      <sz val="10"/>
      <color theme="1"/>
      <name val="游ゴシック"/>
      <family val="2"/>
      <scheme val="minor"/>
    </font>
    <font>
      <sz val="11"/>
      <color rgb="FFFF0000"/>
      <name val="MS PGothic"/>
      <family val="3"/>
      <charset val="128"/>
    </font>
    <font>
      <sz val="9"/>
      <color theme="1"/>
      <name val="ＭＳ Ｐゴシック"/>
      <family val="3"/>
      <charset val="128"/>
    </font>
    <font>
      <b/>
      <sz val="11"/>
      <color theme="0"/>
      <name val="ＭＳ ゴシック"/>
      <family val="3"/>
      <charset val="128"/>
    </font>
    <font>
      <b/>
      <sz val="10"/>
      <color rgb="FFC00000"/>
      <name val="MS PGothic"/>
      <family val="3"/>
      <charset val="128"/>
    </font>
    <font>
      <sz val="8"/>
      <color theme="1"/>
      <name val="ＭＳ 明朝"/>
      <family val="1"/>
      <charset val="128"/>
    </font>
    <font>
      <b/>
      <sz val="9"/>
      <color theme="4" tint="-0.249977111117893"/>
      <name val="游ゴシック"/>
      <family val="2"/>
      <scheme val="minor"/>
    </font>
    <font>
      <sz val="8"/>
      <color theme="1"/>
      <name val="MS PGothic"/>
      <family val="3"/>
      <charset val="128"/>
    </font>
    <font>
      <sz val="6"/>
      <name val="ＭＳ ゴシック"/>
      <family val="3"/>
      <charset val="128"/>
    </font>
    <font>
      <sz val="9"/>
      <color theme="4" tint="-0.24994659260841701"/>
      <name val="游ゴシック"/>
      <family val="2"/>
      <scheme val="minor"/>
    </font>
    <font>
      <b/>
      <sz val="11"/>
      <color rgb="FFFF0000"/>
      <name val="游ゴシック"/>
      <family val="2"/>
      <scheme val="minor"/>
    </font>
    <font>
      <u/>
      <sz val="11"/>
      <color theme="10"/>
      <name val="游ゴシック"/>
      <family val="2"/>
      <scheme val="minor"/>
    </font>
    <font>
      <b/>
      <sz val="11"/>
      <color theme="4" tint="-0.249977111117893"/>
      <name val="MS PGothic"/>
      <family val="3"/>
      <charset val="128"/>
    </font>
    <font>
      <sz val="9"/>
      <name val="ＭＳ Ｐ明朝"/>
      <family val="1"/>
      <charset val="128"/>
    </font>
    <font>
      <sz val="9"/>
      <color theme="0"/>
      <name val="ＭＳ Ｐ明朝"/>
      <family val="1"/>
      <charset val="128"/>
    </font>
    <font>
      <b/>
      <sz val="16"/>
      <color rgb="FFFF0000"/>
      <name val="游ゴシック"/>
      <family val="3"/>
      <charset val="128"/>
      <scheme val="minor"/>
    </font>
    <font>
      <sz val="11"/>
      <color theme="8" tint="-0.249977111117893"/>
      <name val="MS PGothic"/>
      <family val="3"/>
      <charset val="128"/>
    </font>
    <font>
      <sz val="11"/>
      <color theme="8" tint="-0.249977111117893"/>
      <name val="游ゴシック"/>
      <family val="2"/>
      <scheme val="minor"/>
    </font>
    <font>
      <sz val="11"/>
      <color rgb="FFFF0000"/>
      <name val="Segoe UI Symbol"/>
      <family val="2"/>
    </font>
    <font>
      <sz val="9"/>
      <color theme="1"/>
      <name val="游ゴシック"/>
      <family val="3"/>
      <charset val="128"/>
      <scheme val="minor"/>
    </font>
    <font>
      <sz val="9"/>
      <color theme="1"/>
      <name val="游ゴシック"/>
      <family val="2"/>
      <scheme val="minor"/>
    </font>
    <font>
      <b/>
      <sz val="9"/>
      <color theme="5" tint="-0.249977111117893"/>
      <name val="游ゴシック"/>
      <family val="2"/>
      <scheme val="minor"/>
    </font>
    <font>
      <sz val="11"/>
      <color theme="1"/>
      <name val="MS PGothic"/>
      <charset val="128"/>
    </font>
    <font>
      <sz val="11"/>
      <color theme="5" tint="0.79998168889431442"/>
      <name val="游ゴシック"/>
      <family val="2"/>
      <scheme val="minor"/>
    </font>
    <font>
      <sz val="11"/>
      <name val="MS PGothic"/>
      <family val="2"/>
      <charset val="128"/>
    </font>
    <font>
      <sz val="11"/>
      <color theme="1"/>
      <name val="ＭＳ Ｐ明朝"/>
      <family val="3"/>
      <charset val="128"/>
    </font>
    <font>
      <sz val="8"/>
      <color theme="3" tint="0.14999847407452621"/>
      <name val="游ゴシック"/>
      <family val="2"/>
      <scheme val="minor"/>
    </font>
    <font>
      <sz val="11"/>
      <color theme="1"/>
      <name val="Calibri"/>
      <family val="2"/>
    </font>
    <font>
      <sz val="8"/>
      <color theme="1"/>
      <name val="Yu Gothic"/>
      <charset val="128"/>
    </font>
    <font>
      <sz val="9"/>
      <color theme="1"/>
      <name val="MS UI Gothic"/>
      <family val="3"/>
      <charset val="128"/>
    </font>
    <font>
      <sz val="8"/>
      <name val="ＭＳ ゴシック"/>
      <family val="3"/>
      <charset val="128"/>
    </font>
    <font>
      <sz val="11"/>
      <color theme="2" tint="-4.9989318521683403E-2"/>
      <name val="Calibri"/>
      <family val="2"/>
    </font>
    <font>
      <b/>
      <sz val="10"/>
      <color theme="1"/>
      <name val="ＭＳ ゴシック"/>
      <family val="3"/>
      <charset val="128"/>
    </font>
    <font>
      <sz val="3"/>
      <color theme="1"/>
      <name val="游ゴシック"/>
      <family val="2"/>
      <scheme val="minor"/>
    </font>
    <font>
      <sz val="14"/>
      <color rgb="FFFF0000"/>
      <name val="游ゴシック"/>
      <family val="2"/>
      <scheme val="minor"/>
    </font>
    <font>
      <b/>
      <sz val="11"/>
      <color theme="4" tint="-0.249977111117893"/>
      <name val="ＭＳ Ｐゴシック"/>
      <family val="3"/>
      <charset val="128"/>
    </font>
    <font>
      <sz val="6"/>
      <color theme="1"/>
      <name val="游ゴシック"/>
      <family val="2"/>
      <scheme val="minor"/>
    </font>
    <font>
      <sz val="3"/>
      <color rgb="FFFF0000"/>
      <name val="游ゴシック"/>
      <family val="2"/>
      <scheme val="minor"/>
    </font>
    <font>
      <sz val="3"/>
      <color theme="0"/>
      <name val="游ゴシック"/>
      <family val="2"/>
      <scheme val="minor"/>
    </font>
    <font>
      <sz val="6"/>
      <name val="游ゴシック"/>
      <family val="2"/>
      <charset val="128"/>
      <scheme val="minor"/>
    </font>
    <font>
      <sz val="11"/>
      <color theme="1"/>
      <name val="Yu Gothic"/>
      <charset val="128"/>
    </font>
  </fonts>
  <fills count="13">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6" tint="0.79998168889431442"/>
        <bgColor auto="1"/>
      </patternFill>
    </fill>
    <fill>
      <patternFill patternType="solid">
        <fgColor theme="6" tint="0.79998168889431442"/>
        <bgColor indexed="64"/>
      </patternFill>
    </fill>
    <fill>
      <patternFill patternType="solid">
        <fgColor theme="0"/>
        <bgColor indexed="64"/>
      </patternFill>
    </fill>
    <fill>
      <patternFill patternType="solid">
        <fgColor rgb="FFFF66CC"/>
        <bgColor indexed="64"/>
      </patternFill>
    </fill>
    <fill>
      <patternFill patternType="solid">
        <fgColor theme="2" tint="-4.9989318521683403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s>
  <borders count="4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diagonal/>
    </border>
    <border>
      <left/>
      <right style="thin">
        <color rgb="FF000000"/>
      </right>
      <top/>
      <bottom/>
      <diagonal/>
    </border>
    <border>
      <left style="thin">
        <color auto="1"/>
      </left>
      <right/>
      <top style="thin">
        <color auto="1"/>
      </top>
      <bottom style="thin">
        <color rgb="FF000000"/>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diagonal/>
    </border>
    <border>
      <left style="thin">
        <color auto="1"/>
      </left>
      <right/>
      <top style="thin">
        <color rgb="FF000000"/>
      </top>
      <bottom/>
      <diagonal/>
    </border>
    <border>
      <left/>
      <right/>
      <top style="thin">
        <color auto="1"/>
      </top>
      <bottom style="thin">
        <color rgb="FF000000"/>
      </bottom>
      <diagonal/>
    </border>
    <border>
      <left/>
      <right/>
      <top style="thin">
        <color auto="1"/>
      </top>
      <bottom/>
      <diagonal/>
    </border>
    <border>
      <left/>
      <right style="thin">
        <color auto="1"/>
      </right>
      <top style="thin">
        <color auto="1"/>
      </top>
      <bottom/>
      <diagonal/>
    </border>
    <border>
      <left/>
      <right/>
      <top style="thin">
        <color rgb="FF000000"/>
      </top>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rgb="FF000000"/>
      </bottom>
      <diagonal/>
    </border>
    <border>
      <left style="thin">
        <color auto="1"/>
      </left>
      <right/>
      <top style="thin">
        <color auto="1"/>
      </top>
      <bottom style="thin">
        <color auto="1"/>
      </bottom>
      <diagonal/>
    </border>
    <border>
      <left style="thin">
        <color auto="1"/>
      </left>
      <right/>
      <top style="thin">
        <color rgb="FF000000"/>
      </top>
      <bottom style="thin">
        <color rgb="FF000000"/>
      </bottom>
      <diagonal/>
    </border>
    <border>
      <left style="thin">
        <color auto="1"/>
      </left>
      <right/>
      <top/>
      <bottom style="thin">
        <color rgb="FF000000"/>
      </bottom>
      <diagonal/>
    </border>
    <border>
      <left/>
      <right/>
      <top/>
      <bottom style="thin">
        <color rgb="FF000000"/>
      </bottom>
      <diagonal/>
    </border>
    <border>
      <left/>
      <right style="thin">
        <color auto="1"/>
      </right>
      <top/>
      <bottom style="thin">
        <color auto="1"/>
      </bottom>
      <diagonal/>
    </border>
    <border>
      <left/>
      <right style="thin">
        <color auto="1"/>
      </right>
      <top/>
      <bottom/>
      <diagonal/>
    </border>
    <border>
      <left/>
      <right style="thin">
        <color rgb="FF000000"/>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auto="1"/>
      </right>
      <top style="thin">
        <color rgb="FF000000"/>
      </top>
      <bottom style="thin">
        <color auto="1"/>
      </bottom>
      <diagonal/>
    </border>
    <border>
      <left style="thin">
        <color rgb="FF000000"/>
      </left>
      <right/>
      <top/>
      <bottom/>
      <diagonal/>
    </border>
    <border>
      <left style="thin">
        <color rgb="FF000000"/>
      </left>
      <right style="thin">
        <color rgb="FF000000"/>
      </right>
      <top style="thin">
        <color auto="1"/>
      </top>
      <bottom style="thin">
        <color auto="1"/>
      </bottom>
      <diagonal/>
    </border>
    <border>
      <left style="thin">
        <color rgb="FF000000"/>
      </left>
      <right/>
      <top/>
      <bottom style="thin">
        <color auto="1"/>
      </bottom>
      <diagonal/>
    </border>
    <border>
      <left/>
      <right/>
      <top/>
      <bottom style="thin">
        <color auto="1"/>
      </bottom>
      <diagonal/>
    </border>
    <border>
      <left style="thin">
        <color rgb="FF000000"/>
      </left>
      <right/>
      <top style="thin">
        <color auto="1"/>
      </top>
      <bottom style="thin">
        <color auto="1"/>
      </bottom>
      <diagonal/>
    </border>
    <border>
      <left style="thin">
        <color rgb="FF000000"/>
      </left>
      <right style="thin">
        <color rgb="FF000000"/>
      </right>
      <top style="thin">
        <color rgb="FF000000"/>
      </top>
      <bottom style="thin">
        <color auto="1"/>
      </bottom>
      <diagonal/>
    </border>
  </borders>
  <cellStyleXfs count="2">
    <xf numFmtId="0" fontId="0" fillId="0" borderId="0"/>
    <xf numFmtId="0" fontId="52" fillId="0" borderId="0" applyNumberFormat="0" applyFill="0" applyBorder="0" applyAlignment="0" applyProtection="0"/>
  </cellStyleXfs>
  <cellXfs count="358">
    <xf numFmtId="0" fontId="0" fillId="0" borderId="0" xfId="0"/>
    <xf numFmtId="0" fontId="3" fillId="0" borderId="0" xfId="0" applyFont="1" applyAlignment="1">
      <alignment vertical="center" shrinkToFit="1"/>
    </xf>
    <xf numFmtId="0" fontId="5" fillId="0" borderId="0" xfId="0" applyFont="1" applyAlignment="1">
      <alignment vertical="center" shrinkToFit="1"/>
    </xf>
    <xf numFmtId="0" fontId="6" fillId="0" borderId="1" xfId="0" applyFont="1" applyBorder="1" applyAlignment="1">
      <alignment horizontal="center" vertical="center" wrapText="1" shrinkToFit="1"/>
    </xf>
    <xf numFmtId="0" fontId="7" fillId="0" borderId="0" xfId="0" applyFont="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8" fillId="0" borderId="3" xfId="0" applyFont="1" applyBorder="1" applyAlignment="1">
      <alignment horizontal="right" vertical="center"/>
    </xf>
    <xf numFmtId="0" fontId="9" fillId="0" borderId="3" xfId="0" applyFont="1" applyBorder="1" applyAlignment="1">
      <alignment horizontal="right" vertical="center"/>
    </xf>
    <xf numFmtId="49" fontId="8" fillId="0" borderId="3" xfId="0" applyNumberFormat="1" applyFont="1" applyBorder="1" applyAlignment="1">
      <alignment horizontal="right" vertical="center"/>
    </xf>
    <xf numFmtId="0" fontId="7" fillId="2" borderId="0" xfId="0" applyFont="1" applyFill="1" applyAlignment="1">
      <alignment horizontal="center" vertical="center" shrinkToFit="1"/>
    </xf>
    <xf numFmtId="0" fontId="6" fillId="3" borderId="4" xfId="0" applyFont="1" applyFill="1" applyBorder="1" applyAlignment="1" applyProtection="1">
      <alignment horizontal="center" vertical="center" shrinkToFit="1"/>
      <protection locked="0"/>
    </xf>
    <xf numFmtId="0" fontId="6" fillId="0" borderId="5" xfId="0" applyFont="1" applyBorder="1" applyAlignment="1">
      <alignment horizontal="center" vertical="center" shrinkToFit="1"/>
    </xf>
    <xf numFmtId="0" fontId="6" fillId="0" borderId="2" xfId="0" applyFont="1" applyBorder="1" applyAlignment="1">
      <alignment horizontal="center" vertical="center"/>
    </xf>
    <xf numFmtId="0" fontId="6" fillId="4" borderId="2" xfId="0" applyFont="1" applyFill="1" applyBorder="1" applyAlignment="1">
      <alignment horizontal="center" vertical="center"/>
    </xf>
    <xf numFmtId="0" fontId="10" fillId="0" borderId="0" xfId="0" applyFont="1" applyAlignment="1">
      <alignment vertical="center" shrinkToFi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0" fillId="0" borderId="0" xfId="0" applyAlignment="1" applyProtection="1">
      <alignment vertical="center"/>
      <protection locked="0"/>
    </xf>
    <xf numFmtId="0" fontId="11" fillId="0" borderId="0" xfId="0" applyFont="1" applyAlignment="1" applyProtection="1">
      <alignment vertical="center"/>
      <protection locked="0"/>
    </xf>
    <xf numFmtId="0" fontId="12" fillId="0" borderId="0" xfId="0" applyFont="1" applyAlignment="1" applyProtection="1">
      <alignment vertical="center"/>
      <protection locked="0"/>
    </xf>
    <xf numFmtId="0" fontId="13" fillId="0" borderId="0" xfId="0" applyFont="1" applyAlignment="1" applyProtection="1">
      <alignment vertical="center"/>
      <protection locked="0"/>
    </xf>
    <xf numFmtId="0" fontId="0" fillId="0" borderId="0" xfId="0" applyAlignment="1">
      <alignment vertical="center"/>
    </xf>
    <xf numFmtId="176" fontId="0" fillId="0" borderId="0" xfId="0" applyNumberFormat="1" applyAlignment="1">
      <alignment vertical="center"/>
    </xf>
    <xf numFmtId="176" fontId="14" fillId="0" borderId="0" xfId="0" applyNumberFormat="1" applyFont="1" applyAlignment="1">
      <alignment vertical="center" wrapText="1"/>
    </xf>
    <xf numFmtId="0" fontId="15" fillId="0" borderId="0" xfId="0" applyFont="1" applyAlignment="1">
      <alignment horizontal="right" vertical="center"/>
    </xf>
    <xf numFmtId="177" fontId="6" fillId="5" borderId="8" xfId="0" applyNumberFormat="1" applyFont="1" applyFill="1" applyBorder="1" applyAlignment="1" applyProtection="1">
      <alignment horizontal="center" vertical="center"/>
      <protection locked="0"/>
    </xf>
    <xf numFmtId="0" fontId="16" fillId="0" borderId="9" xfId="0" applyFont="1" applyBorder="1" applyAlignment="1">
      <alignment vertical="center"/>
    </xf>
    <xf numFmtId="31" fontId="17" fillId="6" borderId="0" xfId="0" applyNumberFormat="1" applyFont="1" applyFill="1" applyAlignment="1">
      <alignment vertical="center"/>
    </xf>
    <xf numFmtId="0" fontId="6" fillId="0" borderId="0" xfId="0" applyFont="1" applyAlignment="1" applyProtection="1">
      <alignment horizontal="right" vertical="center"/>
      <protection locked="0"/>
    </xf>
    <xf numFmtId="0" fontId="6" fillId="5" borderId="10" xfId="0" applyFont="1" applyFill="1" applyBorder="1" applyAlignment="1" applyProtection="1">
      <alignment horizontal="center" vertical="center" wrapText="1"/>
      <protection locked="0"/>
    </xf>
    <xf numFmtId="0" fontId="0" fillId="0" borderId="0" xfId="0" applyAlignment="1">
      <alignment horizontal="left" vertical="center"/>
    </xf>
    <xf numFmtId="0" fontId="18" fillId="6" borderId="0" xfId="0" applyFont="1" applyFill="1" applyAlignment="1">
      <alignment horizontal="left" vertical="center" shrinkToFit="1"/>
    </xf>
    <xf numFmtId="31" fontId="19" fillId="0" borderId="0" xfId="0" applyNumberFormat="1" applyFont="1" applyAlignment="1">
      <alignment horizontal="left" vertical="center"/>
    </xf>
    <xf numFmtId="0" fontId="14" fillId="0" borderId="0" xfId="0" applyFont="1" applyAlignment="1">
      <alignment vertical="center" wrapText="1"/>
    </xf>
    <xf numFmtId="0" fontId="20" fillId="0" borderId="0" xfId="0" applyFont="1" applyAlignment="1" applyProtection="1">
      <alignment horizontal="right" vertical="center"/>
      <protection locked="0"/>
    </xf>
    <xf numFmtId="31" fontId="6" fillId="0" borderId="8" xfId="0" applyNumberFormat="1" applyFont="1" applyBorder="1" applyAlignment="1">
      <alignment horizontal="left" vertical="center" shrinkToFit="1"/>
    </xf>
    <xf numFmtId="0" fontId="0" fillId="0" borderId="0" xfId="0" applyAlignment="1" applyProtection="1">
      <alignment horizontal="left" vertical="center" shrinkToFit="1"/>
      <protection locked="0"/>
    </xf>
    <xf numFmtId="0" fontId="0" fillId="0" borderId="0" xfId="0" applyAlignment="1">
      <alignment horizontal="left" vertical="center" shrinkToFit="1"/>
    </xf>
    <xf numFmtId="0" fontId="6" fillId="0" borderId="0" xfId="0" applyFont="1" applyAlignment="1">
      <alignment horizontal="left" vertical="center"/>
    </xf>
    <xf numFmtId="0" fontId="21" fillId="0" borderId="0" xfId="0" applyFont="1" applyAlignment="1">
      <alignment horizontal="left" vertical="center"/>
    </xf>
    <xf numFmtId="0" fontId="14" fillId="0" borderId="0" xfId="0" applyFont="1" applyAlignment="1">
      <alignment vertical="center"/>
    </xf>
    <xf numFmtId="176" fontId="16" fillId="0" borderId="0" xfId="0" quotePrefix="1" applyNumberFormat="1" applyFont="1" applyAlignment="1" applyProtection="1">
      <alignment horizontal="left" vertical="center" indent="1"/>
      <protection locked="0"/>
    </xf>
    <xf numFmtId="0" fontId="22" fillId="0" borderId="0" xfId="0" applyFont="1" applyAlignment="1">
      <alignment horizontal="center" vertical="center" shrinkToFit="1"/>
    </xf>
    <xf numFmtId="0" fontId="0" fillId="0" borderId="0" xfId="0" applyAlignment="1">
      <alignment vertical="center" shrinkToFit="1"/>
    </xf>
    <xf numFmtId="0" fontId="0" fillId="0" borderId="0" xfId="0" applyAlignment="1">
      <alignment vertical="center" shrinkToFit="1"/>
    </xf>
    <xf numFmtId="0" fontId="3" fillId="6" borderId="0" xfId="0" applyFont="1" applyFill="1" applyAlignment="1">
      <alignment vertical="center" shrinkToFit="1"/>
    </xf>
    <xf numFmtId="0" fontId="14" fillId="6" borderId="0" xfId="0" applyFont="1" applyFill="1" applyAlignment="1">
      <alignment vertical="center"/>
    </xf>
    <xf numFmtId="178" fontId="0" fillId="0" borderId="0" xfId="0" applyNumberFormat="1" applyAlignment="1">
      <alignment vertical="center"/>
    </xf>
    <xf numFmtId="179" fontId="0" fillId="0" borderId="0" xfId="0" applyNumberFormat="1" applyAlignment="1">
      <alignment vertical="center"/>
    </xf>
    <xf numFmtId="0" fontId="23" fillId="0" borderId="0" xfId="0" applyFont="1" applyAlignment="1">
      <alignment vertical="center"/>
    </xf>
    <xf numFmtId="0" fontId="24" fillId="0" borderId="0" xfId="0" applyFont="1" applyAlignment="1">
      <alignment horizontal="right" vertical="center"/>
    </xf>
    <xf numFmtId="178" fontId="25" fillId="0" borderId="0" xfId="0" applyNumberFormat="1" applyFont="1" applyAlignment="1">
      <alignment horizontal="left" vertical="center"/>
    </xf>
    <xf numFmtId="178" fontId="26" fillId="0" borderId="0" xfId="0" applyNumberFormat="1" applyFont="1" applyAlignment="1">
      <alignment horizontal="left" vertical="center"/>
    </xf>
    <xf numFmtId="0" fontId="27" fillId="0" borderId="0" xfId="0" applyFont="1" applyAlignment="1">
      <alignment horizontal="right" vertical="center"/>
    </xf>
    <xf numFmtId="0" fontId="28" fillId="0" borderId="0" xfId="0" applyFont="1" applyAlignment="1">
      <alignment horizontal="left" vertical="center"/>
    </xf>
    <xf numFmtId="0" fontId="29" fillId="0" borderId="0" xfId="0" applyFont="1" applyAlignment="1">
      <alignment horizontal="right" vertical="center"/>
    </xf>
    <xf numFmtId="0" fontId="0" fillId="0" borderId="0" xfId="0" applyAlignment="1">
      <alignment horizontal="right" vertical="center"/>
    </xf>
    <xf numFmtId="0" fontId="30" fillId="0" borderId="0" xfId="0" applyFont="1" applyAlignment="1">
      <alignment vertical="center" shrinkToFit="1"/>
    </xf>
    <xf numFmtId="0" fontId="31" fillId="0" borderId="0" xfId="0" applyFont="1" applyAlignment="1">
      <alignment vertical="center"/>
    </xf>
    <xf numFmtId="0" fontId="32" fillId="0" borderId="0" xfId="0" applyFont="1" applyAlignment="1">
      <alignment horizontal="left" vertical="center"/>
    </xf>
    <xf numFmtId="0" fontId="32" fillId="0" borderId="0" xfId="0" applyFont="1" applyAlignment="1">
      <alignment horizontal="left" vertical="center" shrinkToFit="1"/>
    </xf>
    <xf numFmtId="0" fontId="0" fillId="7" borderId="0" xfId="0" applyFill="1" applyAlignment="1">
      <alignment vertical="center"/>
    </xf>
    <xf numFmtId="0" fontId="0" fillId="0" borderId="11" xfId="0" applyBorder="1" applyAlignment="1">
      <alignment vertical="center"/>
    </xf>
    <xf numFmtId="0" fontId="6" fillId="0" borderId="5" xfId="0" applyFont="1" applyBorder="1" applyAlignment="1">
      <alignment horizontal="center" vertical="center"/>
    </xf>
    <xf numFmtId="0" fontId="17" fillId="0" borderId="12" xfId="0" applyFont="1" applyBorder="1" applyAlignment="1">
      <alignment horizontal="center" vertical="center"/>
    </xf>
    <xf numFmtId="176" fontId="16" fillId="3" borderId="13" xfId="0" applyNumberFormat="1" applyFont="1" applyFill="1" applyBorder="1" applyAlignment="1" applyProtection="1">
      <alignment horizontal="left" vertical="center" wrapText="1" indent="1"/>
      <protection locked="0"/>
    </xf>
    <xf numFmtId="176" fontId="33" fillId="0" borderId="13" xfId="0" applyNumberFormat="1" applyFont="1" applyBorder="1" applyAlignment="1" applyProtection="1">
      <alignment horizontal="left" vertical="center" indent="1"/>
      <protection locked="0"/>
    </xf>
    <xf numFmtId="0" fontId="9" fillId="0" borderId="13" xfId="0" applyFont="1" applyBorder="1" applyAlignment="1">
      <alignment horizontal="right" vertical="center"/>
    </xf>
    <xf numFmtId="176" fontId="16" fillId="3" borderId="13" xfId="0" quotePrefix="1" applyNumberFormat="1" applyFont="1" applyFill="1" applyBorder="1" applyAlignment="1" applyProtection="1">
      <alignment horizontal="left" vertical="center" wrapText="1" indent="1"/>
      <protection locked="0"/>
    </xf>
    <xf numFmtId="176" fontId="0" fillId="0" borderId="13" xfId="0" applyNumberFormat="1" applyBorder="1" applyAlignment="1" applyProtection="1">
      <alignment horizontal="left" vertical="center" indent="1"/>
      <protection locked="0"/>
    </xf>
    <xf numFmtId="0" fontId="2" fillId="0" borderId="13" xfId="0" applyFont="1" applyBorder="1" applyAlignment="1">
      <alignment vertical="center"/>
    </xf>
    <xf numFmtId="0" fontId="23" fillId="0" borderId="14" xfId="0" applyFont="1" applyBorder="1" applyAlignment="1">
      <alignment vertical="center"/>
    </xf>
    <xf numFmtId="0" fontId="11" fillId="0" borderId="0" xfId="0" applyFont="1" applyAlignment="1">
      <alignment vertical="center"/>
    </xf>
    <xf numFmtId="176" fontId="14" fillId="8" borderId="15" xfId="0" applyNumberFormat="1" applyFont="1" applyFill="1" applyBorder="1" applyAlignment="1">
      <alignment vertical="center"/>
    </xf>
    <xf numFmtId="0" fontId="34" fillId="0" borderId="0" xfId="0" applyFont="1" applyAlignment="1">
      <alignment vertical="center"/>
    </xf>
    <xf numFmtId="0" fontId="17" fillId="0" borderId="16" xfId="0" applyFont="1" applyBorder="1" applyAlignment="1">
      <alignment horizontal="center" vertical="center"/>
    </xf>
    <xf numFmtId="0" fontId="35" fillId="0" borderId="0" xfId="0" applyFont="1" applyAlignment="1">
      <alignment vertical="center"/>
    </xf>
    <xf numFmtId="0" fontId="16" fillId="3" borderId="17" xfId="0" applyFont="1" applyFill="1" applyBorder="1" applyAlignment="1" applyProtection="1">
      <alignment horizontal="left" vertical="center" wrapText="1"/>
      <protection locked="0"/>
    </xf>
    <xf numFmtId="0" fontId="0" fillId="0" borderId="17" xfId="0" applyBorder="1" applyAlignment="1" applyProtection="1">
      <alignment vertical="center"/>
      <protection locked="0"/>
    </xf>
    <xf numFmtId="0" fontId="36" fillId="0" borderId="18" xfId="0" applyFont="1" applyBorder="1" applyAlignment="1">
      <alignment horizontal="right" vertical="center"/>
    </xf>
    <xf numFmtId="0" fontId="16" fillId="3" borderId="18" xfId="0" applyFont="1" applyFill="1" applyBorder="1" applyAlignment="1" applyProtection="1">
      <alignment horizontal="left" vertical="center" wrapText="1"/>
      <protection locked="0"/>
    </xf>
    <xf numFmtId="0" fontId="0" fillId="0" borderId="18" xfId="0" applyBorder="1" applyAlignment="1" applyProtection="1">
      <alignment vertical="center"/>
      <protection locked="0"/>
    </xf>
    <xf numFmtId="0" fontId="0" fillId="0" borderId="19" xfId="0" applyBorder="1" applyAlignment="1" applyProtection="1">
      <alignment vertical="center"/>
      <protection locked="0"/>
    </xf>
    <xf numFmtId="180" fontId="6" fillId="3" borderId="16" xfId="0" applyNumberFormat="1" applyFont="1" applyFill="1" applyBorder="1" applyAlignment="1" applyProtection="1">
      <alignment horizontal="center" vertical="center"/>
      <protection locked="0"/>
    </xf>
    <xf numFmtId="180" fontId="0" fillId="0" borderId="20" xfId="0" applyNumberFormat="1" applyBorder="1" applyAlignment="1" applyProtection="1">
      <alignment vertical="center"/>
      <protection locked="0"/>
    </xf>
    <xf numFmtId="181" fontId="37" fillId="0" borderId="20" xfId="0" applyNumberFormat="1" applyFont="1" applyBorder="1" applyAlignment="1">
      <alignment horizontal="left"/>
    </xf>
    <xf numFmtId="0" fontId="0" fillId="0" borderId="20" xfId="0" applyBorder="1" applyAlignment="1">
      <alignment vertical="center"/>
    </xf>
    <xf numFmtId="0" fontId="23" fillId="0" borderId="19" xfId="0" applyFont="1" applyBorder="1" applyAlignment="1">
      <alignment vertical="center"/>
    </xf>
    <xf numFmtId="0" fontId="6" fillId="2" borderId="21" xfId="0" applyFont="1" applyFill="1" applyBorder="1" applyAlignment="1" applyProtection="1">
      <alignment horizontal="center" vertical="center"/>
      <protection locked="0"/>
    </xf>
    <xf numFmtId="0" fontId="0" fillId="0" borderId="22" xfId="0" applyBorder="1" applyAlignment="1" applyProtection="1">
      <alignment vertical="center"/>
      <protection locked="0"/>
    </xf>
    <xf numFmtId="0" fontId="6" fillId="0" borderId="20" xfId="0" applyFont="1" applyBorder="1" applyAlignment="1">
      <alignment horizontal="left" vertical="center"/>
    </xf>
    <xf numFmtId="0" fontId="0" fillId="0" borderId="20" xfId="0" applyBorder="1" applyAlignment="1">
      <alignment horizontal="left" vertical="center"/>
    </xf>
    <xf numFmtId="0" fontId="0" fillId="0" borderId="3" xfId="0" applyBorder="1" applyAlignment="1">
      <alignment vertical="center"/>
    </xf>
    <xf numFmtId="0" fontId="6" fillId="3" borderId="3" xfId="0" applyFont="1" applyFill="1" applyBorder="1" applyAlignment="1" applyProtection="1">
      <alignment horizontal="left" vertical="center"/>
      <protection locked="0"/>
    </xf>
    <xf numFmtId="0" fontId="0" fillId="0" borderId="3" xfId="0" applyBorder="1" applyAlignment="1" applyProtection="1">
      <alignment vertical="center"/>
      <protection locked="0"/>
    </xf>
    <xf numFmtId="0" fontId="0" fillId="0" borderId="23" xfId="0" applyBorder="1" applyAlignment="1" applyProtection="1">
      <alignment vertical="center"/>
      <protection locked="0"/>
    </xf>
    <xf numFmtId="182" fontId="14" fillId="8" borderId="15" xfId="0" applyNumberFormat="1" applyFont="1" applyFill="1" applyBorder="1" applyAlignment="1">
      <alignment vertical="center"/>
    </xf>
    <xf numFmtId="0" fontId="38" fillId="0" borderId="0" xfId="0" applyFont="1" applyAlignment="1">
      <alignment vertical="center" wrapText="1"/>
    </xf>
    <xf numFmtId="0" fontId="6" fillId="3" borderId="24" xfId="0" applyFont="1" applyFill="1" applyBorder="1" applyAlignment="1" applyProtection="1">
      <alignment horizontal="left" vertical="center" wrapText="1"/>
      <protection locked="0"/>
    </xf>
    <xf numFmtId="0" fontId="0" fillId="0" borderId="13" xfId="0" applyBorder="1" applyAlignment="1" applyProtection="1">
      <alignment vertical="center"/>
      <protection locked="0"/>
    </xf>
    <xf numFmtId="0" fontId="0" fillId="0" borderId="14" xfId="0" applyBorder="1" applyAlignment="1" applyProtection="1">
      <alignment vertical="center"/>
      <protection locked="0"/>
    </xf>
    <xf numFmtId="0" fontId="6" fillId="3" borderId="24" xfId="0" applyFont="1" applyFill="1"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39" fillId="0" borderId="13" xfId="0" applyFont="1" applyBorder="1" applyAlignment="1">
      <alignment horizontal="left" vertical="top" indent="1" shrinkToFit="1"/>
    </xf>
    <xf numFmtId="0" fontId="39" fillId="0" borderId="14" xfId="0" applyFont="1" applyBorder="1" applyAlignment="1">
      <alignment horizontal="left" vertical="top" indent="1" shrinkToFit="1"/>
    </xf>
    <xf numFmtId="176" fontId="14" fillId="2" borderId="15" xfId="0" applyNumberFormat="1" applyFont="1" applyFill="1" applyBorder="1" applyAlignment="1">
      <alignment vertical="center"/>
    </xf>
    <xf numFmtId="0" fontId="0" fillId="3" borderId="13" xfId="0" applyFill="1" applyBorder="1" applyAlignment="1" applyProtection="1">
      <alignment horizontal="left" vertical="center"/>
      <protection locked="0"/>
    </xf>
    <xf numFmtId="0" fontId="6" fillId="0" borderId="5" xfId="0" applyFont="1" applyBorder="1" applyAlignment="1">
      <alignment horizontal="center" vertical="center" wrapText="1"/>
    </xf>
    <xf numFmtId="0" fontId="39" fillId="9" borderId="24" xfId="0" applyFont="1" applyFill="1" applyBorder="1" applyAlignment="1">
      <alignment horizontal="center" vertical="center" shrinkToFit="1"/>
    </xf>
    <xf numFmtId="0" fontId="39" fillId="9" borderId="13" xfId="0" applyFont="1" applyFill="1" applyBorder="1" applyAlignment="1">
      <alignment horizontal="center" vertical="center" shrinkToFit="1"/>
    </xf>
    <xf numFmtId="0" fontId="6" fillId="3" borderId="13" xfId="0" applyFont="1" applyFill="1" applyBorder="1" applyAlignment="1" applyProtection="1">
      <alignment horizontal="center" vertical="top"/>
      <protection locked="0"/>
    </xf>
    <xf numFmtId="0" fontId="6" fillId="0" borderId="13" xfId="0" applyFont="1" applyBorder="1" applyAlignment="1">
      <alignment horizontal="center" vertical="top"/>
    </xf>
    <xf numFmtId="0" fontId="6" fillId="0" borderId="13" xfId="0" applyFont="1" applyBorder="1" applyAlignment="1">
      <alignment horizontal="center" vertical="center"/>
    </xf>
    <xf numFmtId="0" fontId="0" fillId="0" borderId="14" xfId="0" applyBorder="1" applyAlignment="1">
      <alignment vertical="center"/>
    </xf>
    <xf numFmtId="0" fontId="33" fillId="0" borderId="0" xfId="0" applyFont="1" applyAlignment="1">
      <alignment vertical="center"/>
    </xf>
    <xf numFmtId="0" fontId="40" fillId="10" borderId="1" xfId="0" applyFont="1" applyFill="1" applyBorder="1" applyAlignment="1">
      <alignment horizontal="center" vertical="center"/>
    </xf>
    <xf numFmtId="0" fontId="6" fillId="0" borderId="5" xfId="0" applyFont="1" applyBorder="1" applyAlignment="1">
      <alignment horizontal="center" vertical="center" wrapText="1" shrinkToFit="1"/>
    </xf>
    <xf numFmtId="0" fontId="17" fillId="3" borderId="25" xfId="0" applyFont="1" applyFill="1" applyBorder="1" applyAlignment="1" applyProtection="1">
      <alignment horizontal="left" vertical="top" wrapText="1" indent="1" shrinkToFit="1"/>
      <protection locked="0"/>
    </xf>
    <xf numFmtId="0" fontId="41" fillId="3" borderId="3" xfId="0" applyFont="1" applyFill="1" applyBorder="1" applyAlignment="1" applyProtection="1">
      <alignment horizontal="left" vertical="top" wrapText="1" indent="1"/>
      <protection locked="0"/>
    </xf>
    <xf numFmtId="0" fontId="11" fillId="7" borderId="0" xfId="0" applyFont="1" applyFill="1" applyAlignment="1">
      <alignment vertical="center"/>
    </xf>
    <xf numFmtId="0" fontId="32" fillId="0" borderId="0" xfId="0" applyFont="1" applyAlignment="1">
      <alignment vertical="center" wrapText="1"/>
    </xf>
    <xf numFmtId="0" fontId="6" fillId="2" borderId="26" xfId="0" applyFont="1" applyFill="1" applyBorder="1" applyAlignment="1" applyProtection="1">
      <alignment horizontal="center" vertical="center" wrapText="1"/>
      <protection locked="0"/>
    </xf>
    <xf numFmtId="0" fontId="0" fillId="0" borderId="27" xfId="0" applyBorder="1" applyAlignment="1" applyProtection="1">
      <alignment vertical="center"/>
      <protection locked="0"/>
    </xf>
    <xf numFmtId="0" fontId="0" fillId="0" borderId="27" xfId="0" applyBorder="1" applyAlignment="1">
      <alignment horizontal="left" vertical="top"/>
    </xf>
    <xf numFmtId="0" fontId="16" fillId="0" borderId="27" xfId="0" applyFont="1" applyBorder="1" applyAlignment="1">
      <alignment horizontal="right" vertical="center"/>
    </xf>
    <xf numFmtId="49" fontId="33" fillId="0" borderId="27" xfId="0" applyNumberFormat="1" applyFont="1" applyBorder="1" applyAlignment="1">
      <alignment horizontal="center" vertical="top"/>
    </xf>
    <xf numFmtId="49" fontId="0" fillId="0" borderId="27" xfId="0" applyNumberFormat="1" applyBorder="1" applyAlignment="1">
      <alignment horizontal="center" vertical="top"/>
    </xf>
    <xf numFmtId="0" fontId="23" fillId="0" borderId="27" xfId="0" applyFont="1" applyBorder="1" applyAlignment="1">
      <alignment horizontal="left" vertical="top"/>
    </xf>
    <xf numFmtId="0" fontId="23" fillId="0" borderId="28" xfId="0" applyFont="1" applyBorder="1" applyAlignment="1">
      <alignment vertical="center"/>
    </xf>
    <xf numFmtId="0" fontId="42" fillId="0" borderId="0" xfId="0" applyFont="1" applyAlignment="1">
      <alignment vertical="center" wrapText="1"/>
    </xf>
    <xf numFmtId="176" fontId="14" fillId="10" borderId="15" xfId="0" applyNumberFormat="1" applyFont="1" applyFill="1" applyBorder="1" applyAlignment="1">
      <alignment vertical="center"/>
    </xf>
    <xf numFmtId="0" fontId="19" fillId="0" borderId="0" xfId="0" applyFont="1" applyAlignment="1">
      <alignment vertical="center" wrapText="1"/>
    </xf>
    <xf numFmtId="0" fontId="6" fillId="2" borderId="16" xfId="0" applyFont="1" applyFill="1" applyBorder="1" applyAlignment="1" applyProtection="1">
      <alignment horizontal="center" vertical="center" wrapText="1"/>
      <protection locked="0"/>
    </xf>
    <xf numFmtId="0" fontId="0" fillId="0" borderId="20" xfId="0" applyBorder="1" applyAlignment="1" applyProtection="1">
      <alignment vertical="center"/>
      <protection locked="0"/>
    </xf>
    <xf numFmtId="0" fontId="0" fillId="0" borderId="20" xfId="0" applyBorder="1" applyAlignment="1">
      <alignment horizontal="left" vertical="top"/>
    </xf>
    <xf numFmtId="0" fontId="16" fillId="0" borderId="20" xfId="0" applyFont="1" applyBorder="1" applyAlignment="1">
      <alignment horizontal="right" vertical="center"/>
    </xf>
    <xf numFmtId="49" fontId="33" fillId="0" borderId="20" xfId="0" applyNumberFormat="1" applyFont="1" applyBorder="1" applyAlignment="1">
      <alignment horizontal="center" vertical="top"/>
    </xf>
    <xf numFmtId="49" fontId="0" fillId="0" borderId="20" xfId="0" applyNumberFormat="1" applyBorder="1" applyAlignment="1">
      <alignment horizontal="center" vertical="top"/>
    </xf>
    <xf numFmtId="0" fontId="23" fillId="0" borderId="20" xfId="0" applyFont="1" applyBorder="1" applyAlignment="1">
      <alignment horizontal="left" vertical="top"/>
    </xf>
    <xf numFmtId="180" fontId="6" fillId="3" borderId="24" xfId="0" applyNumberFormat="1" applyFont="1" applyFill="1" applyBorder="1" applyAlignment="1" applyProtection="1">
      <alignment horizontal="center" vertical="center"/>
      <protection locked="0"/>
    </xf>
    <xf numFmtId="180" fontId="0" fillId="0" borderId="13" xfId="0" applyNumberFormat="1" applyBorder="1" applyAlignment="1" applyProtection="1">
      <alignment vertical="center"/>
      <protection locked="0"/>
    </xf>
    <xf numFmtId="181" fontId="37" fillId="0" borderId="13" xfId="0" applyNumberFormat="1" applyFont="1" applyBorder="1" applyAlignment="1">
      <alignment horizontal="left"/>
    </xf>
    <xf numFmtId="0" fontId="0" fillId="0" borderId="13" xfId="0" applyBorder="1" applyAlignment="1">
      <alignment vertical="center"/>
    </xf>
    <xf numFmtId="0" fontId="14" fillId="0" borderId="0" xfId="0" applyFont="1" applyAlignment="1">
      <alignment horizontal="center" vertical="top"/>
    </xf>
    <xf numFmtId="0" fontId="6" fillId="2" borderId="24" xfId="0" applyFont="1" applyFill="1" applyBorder="1" applyAlignment="1" applyProtection="1">
      <alignment horizontal="center" vertical="center" wrapText="1"/>
      <protection locked="0"/>
    </xf>
    <xf numFmtId="0" fontId="0" fillId="0" borderId="13" xfId="0" applyBorder="1" applyAlignment="1">
      <alignment horizontal="left" vertical="top"/>
    </xf>
    <xf numFmtId="0" fontId="16" fillId="0" borderId="13" xfId="0" applyFont="1" applyBorder="1" applyAlignment="1">
      <alignment horizontal="right" vertical="center"/>
    </xf>
    <xf numFmtId="49" fontId="33" fillId="0" borderId="13" xfId="0" applyNumberFormat="1" applyFont="1" applyBorder="1" applyAlignment="1">
      <alignment horizontal="center" vertical="top"/>
    </xf>
    <xf numFmtId="49" fontId="0" fillId="0" borderId="13" xfId="0" applyNumberFormat="1" applyBorder="1" applyAlignment="1">
      <alignment horizontal="center" vertical="top"/>
    </xf>
    <xf numFmtId="0" fontId="23" fillId="0" borderId="13" xfId="0" applyFont="1" applyBorder="1" applyAlignment="1">
      <alignment horizontal="left" vertical="top"/>
    </xf>
    <xf numFmtId="176" fontId="14" fillId="10" borderId="0" xfId="0" applyNumberFormat="1" applyFont="1" applyFill="1" applyAlignment="1">
      <alignment vertical="center"/>
    </xf>
    <xf numFmtId="0" fontId="6" fillId="3" borderId="24" xfId="0" applyFont="1" applyFill="1" applyBorder="1" applyAlignment="1" applyProtection="1">
      <alignment horizontal="center" vertical="center"/>
      <protection locked="0"/>
    </xf>
    <xf numFmtId="0" fontId="0" fillId="0" borderId="13" xfId="0" applyBorder="1" applyAlignment="1" applyProtection="1">
      <alignment horizontal="center" vertical="center"/>
      <protection locked="0"/>
    </xf>
    <xf numFmtId="14" fontId="0" fillId="0" borderId="13" xfId="0" applyNumberFormat="1" applyBorder="1" applyAlignment="1">
      <alignment vertical="center"/>
    </xf>
    <xf numFmtId="0" fontId="6" fillId="2" borderId="24" xfId="0" applyFont="1" applyFill="1" applyBorder="1" applyAlignment="1" applyProtection="1">
      <alignment vertical="center"/>
      <protection locked="0"/>
    </xf>
    <xf numFmtId="0" fontId="6" fillId="0" borderId="24" xfId="0" applyFont="1" applyBorder="1" applyAlignment="1">
      <alignment horizontal="center" vertical="center" wrapText="1"/>
    </xf>
    <xf numFmtId="0" fontId="6" fillId="0" borderId="0" xfId="0" applyFont="1" applyAlignment="1">
      <alignment horizontal="center" vertical="top" wrapText="1"/>
    </xf>
    <xf numFmtId="0" fontId="0" fillId="0" borderId="0" xfId="0" applyAlignment="1">
      <alignment horizontal="center" vertical="top" wrapText="1"/>
    </xf>
    <xf numFmtId="0" fontId="6" fillId="0" borderId="0" xfId="0" applyFont="1" applyAlignment="1">
      <alignment horizontal="center" vertical="top"/>
    </xf>
    <xf numFmtId="0" fontId="6" fillId="3" borderId="0" xfId="0" applyFont="1" applyFill="1" applyAlignment="1" applyProtection="1">
      <alignment horizontal="center" vertical="top"/>
      <protection locked="0"/>
    </xf>
    <xf numFmtId="0" fontId="6" fillId="0" borderId="0" xfId="0" applyFont="1" applyAlignment="1">
      <alignment horizontal="center" vertical="center"/>
    </xf>
    <xf numFmtId="0" fontId="0" fillId="0" borderId="29" xfId="0" applyBorder="1" applyAlignment="1">
      <alignment vertical="center"/>
    </xf>
    <xf numFmtId="14" fontId="6" fillId="0" borderId="24" xfId="0" applyNumberFormat="1" applyFont="1" applyBorder="1" applyAlignment="1">
      <alignment vertical="center"/>
    </xf>
    <xf numFmtId="0" fontId="41" fillId="2" borderId="13" xfId="0" applyFont="1" applyFill="1" applyBorder="1" applyAlignment="1" applyProtection="1">
      <alignment vertical="center"/>
      <protection locked="0"/>
    </xf>
    <xf numFmtId="14" fontId="43" fillId="0" borderId="13" xfId="0" applyNumberFormat="1" applyFont="1" applyBorder="1" applyAlignment="1">
      <alignment horizontal="right" vertical="center"/>
    </xf>
    <xf numFmtId="14" fontId="0" fillId="3" borderId="13" xfId="0" applyNumberFormat="1" applyFill="1" applyBorder="1" applyAlignment="1" applyProtection="1">
      <alignment vertical="center"/>
      <protection locked="0"/>
    </xf>
    <xf numFmtId="0" fontId="0" fillId="3" borderId="13" xfId="0" applyFill="1" applyBorder="1" applyAlignment="1" applyProtection="1">
      <alignment vertical="center"/>
      <protection locked="0"/>
    </xf>
    <xf numFmtId="0" fontId="0" fillId="3" borderId="14" xfId="0" applyFill="1" applyBorder="1" applyAlignment="1" applyProtection="1">
      <alignment vertical="center"/>
      <protection locked="0"/>
    </xf>
    <xf numFmtId="0" fontId="6" fillId="0" borderId="13" xfId="0" applyFont="1" applyBorder="1" applyAlignment="1">
      <alignment horizontal="center" vertical="top" wrapText="1"/>
    </xf>
    <xf numFmtId="0" fontId="0" fillId="0" borderId="13" xfId="0" applyBorder="1" applyAlignment="1">
      <alignment horizontal="center" vertical="top" wrapText="1"/>
    </xf>
    <xf numFmtId="49" fontId="6" fillId="3" borderId="24" xfId="0" applyNumberFormat="1" applyFont="1" applyFill="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0" fontId="6" fillId="0" borderId="26" xfId="0" applyFont="1" applyBorder="1" applyAlignment="1">
      <alignment horizontal="center" vertical="center" wrapText="1"/>
    </xf>
    <xf numFmtId="0" fontId="6" fillId="0" borderId="27" xfId="0" applyFont="1" applyBorder="1" applyAlignment="1">
      <alignment horizontal="center" vertical="top" wrapText="1"/>
    </xf>
    <xf numFmtId="0" fontId="0" fillId="0" borderId="27" xfId="0" applyBorder="1" applyAlignment="1">
      <alignment horizontal="center" vertical="top" wrapText="1"/>
    </xf>
    <xf numFmtId="0" fontId="6" fillId="3" borderId="27" xfId="0" applyFont="1" applyFill="1" applyBorder="1" applyAlignment="1" applyProtection="1">
      <alignment horizontal="center" vertical="top"/>
      <protection locked="0"/>
    </xf>
    <xf numFmtId="0" fontId="6" fillId="0" borderId="27" xfId="0" applyFont="1" applyBorder="1" applyAlignment="1">
      <alignment horizontal="center" vertical="top"/>
    </xf>
    <xf numFmtId="0" fontId="6" fillId="0" borderId="25" xfId="0" applyFont="1" applyBorder="1" applyAlignment="1">
      <alignment horizontal="center" vertical="center" wrapText="1"/>
    </xf>
    <xf numFmtId="0" fontId="6" fillId="0" borderId="3" xfId="0" applyFont="1" applyBorder="1" applyAlignment="1">
      <alignment horizontal="center" vertical="top" wrapText="1"/>
    </xf>
    <xf numFmtId="0" fontId="0" fillId="0" borderId="3" xfId="0" applyBorder="1" applyAlignment="1">
      <alignment horizontal="center" vertical="top" wrapText="1"/>
    </xf>
    <xf numFmtId="0" fontId="6" fillId="3" borderId="3" xfId="0" applyFont="1" applyFill="1" applyBorder="1" applyAlignment="1" applyProtection="1">
      <alignment horizontal="center" vertical="top"/>
      <protection locked="0"/>
    </xf>
    <xf numFmtId="0" fontId="6" fillId="0" borderId="3" xfId="0" applyFont="1" applyBorder="1" applyAlignment="1">
      <alignment horizontal="center" vertical="top"/>
    </xf>
    <xf numFmtId="0" fontId="6" fillId="0" borderId="24" xfId="0" applyFont="1" applyBorder="1" applyAlignment="1">
      <alignment horizontal="center" vertical="center"/>
    </xf>
    <xf numFmtId="0" fontId="6" fillId="2" borderId="5" xfId="0" applyFont="1"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0" fillId="0" borderId="3" xfId="0" applyBorder="1" applyAlignment="1">
      <alignment horizontal="left" vertical="center"/>
    </xf>
    <xf numFmtId="0" fontId="44" fillId="6" borderId="30" xfId="0" applyFont="1" applyFill="1" applyBorder="1" applyAlignment="1">
      <alignment horizontal="center" vertical="center" shrinkToFit="1"/>
    </xf>
    <xf numFmtId="0" fontId="45" fillId="0" borderId="0" xfId="0" applyFont="1" applyAlignment="1">
      <alignment horizontal="left"/>
    </xf>
    <xf numFmtId="0" fontId="6" fillId="6" borderId="0" xfId="0" applyFont="1" applyFill="1" applyAlignment="1">
      <alignment horizontal="left" vertical="center" indent="1"/>
    </xf>
    <xf numFmtId="0" fontId="46" fillId="6" borderId="17" xfId="0" applyFont="1" applyFill="1" applyBorder="1" applyAlignment="1">
      <alignment vertical="top" wrapText="1" shrinkToFit="1"/>
    </xf>
    <xf numFmtId="0" fontId="46" fillId="0" borderId="17" xfId="0" applyFont="1" applyBorder="1" applyAlignment="1">
      <alignment vertical="top" wrapText="1" shrinkToFit="1"/>
    </xf>
    <xf numFmtId="0" fontId="6" fillId="3" borderId="5" xfId="0" applyFont="1" applyFill="1" applyBorder="1" applyAlignment="1" applyProtection="1">
      <alignment horizontal="center" vertical="center" wrapText="1"/>
      <protection locked="0"/>
    </xf>
    <xf numFmtId="0" fontId="0" fillId="3" borderId="3" xfId="0" applyFill="1" applyBorder="1" applyAlignment="1" applyProtection="1">
      <alignment vertical="center"/>
      <protection locked="0"/>
    </xf>
    <xf numFmtId="0" fontId="6" fillId="0" borderId="3" xfId="0" applyFont="1" applyBorder="1" applyAlignment="1">
      <alignment horizontal="left" vertical="center"/>
    </xf>
    <xf numFmtId="0" fontId="23" fillId="0" borderId="31" xfId="0" applyFont="1" applyBorder="1" applyAlignment="1">
      <alignment vertical="center"/>
    </xf>
    <xf numFmtId="180" fontId="14" fillId="10" borderId="15" xfId="0" applyNumberFormat="1" applyFont="1" applyFill="1" applyBorder="1" applyAlignment="1">
      <alignment vertical="center"/>
    </xf>
    <xf numFmtId="0" fontId="47" fillId="0" borderId="0" xfId="0" applyFont="1" applyAlignment="1">
      <alignment vertical="center"/>
    </xf>
    <xf numFmtId="0" fontId="6" fillId="0" borderId="32" xfId="0" applyFont="1" applyBorder="1" applyAlignment="1">
      <alignment horizontal="center" vertical="center" wrapText="1"/>
    </xf>
    <xf numFmtId="49" fontId="17" fillId="3" borderId="5" xfId="0" applyNumberFormat="1" applyFont="1" applyFill="1" applyBorder="1" applyAlignment="1" applyProtection="1">
      <alignment horizontal="left" vertical="center" wrapText="1" indent="1"/>
      <protection locked="0"/>
    </xf>
    <xf numFmtId="49" fontId="41" fillId="0" borderId="3" xfId="0" applyNumberFormat="1" applyFont="1" applyBorder="1" applyAlignment="1" applyProtection="1">
      <alignment horizontal="left" vertical="center" wrapText="1"/>
      <protection locked="0"/>
    </xf>
    <xf numFmtId="0" fontId="49" fillId="6" borderId="3" xfId="0" applyFont="1" applyFill="1" applyBorder="1" applyAlignment="1">
      <alignment horizontal="right" vertical="center" wrapText="1"/>
    </xf>
    <xf numFmtId="0" fontId="19" fillId="3" borderId="3" xfId="0" applyFont="1" applyFill="1" applyBorder="1" applyAlignment="1" applyProtection="1">
      <alignment horizontal="center" vertical="center"/>
      <protection locked="0"/>
    </xf>
    <xf numFmtId="0" fontId="50" fillId="0" borderId="31" xfId="0" applyFont="1" applyBorder="1" applyAlignment="1">
      <alignment vertical="center"/>
    </xf>
    <xf numFmtId="0" fontId="51" fillId="0" borderId="0" xfId="0" applyFont="1" applyAlignment="1">
      <alignment vertical="center"/>
    </xf>
    <xf numFmtId="0" fontId="0" fillId="0" borderId="33" xfId="0" applyBorder="1" applyAlignment="1">
      <alignment horizontal="center" vertical="center"/>
    </xf>
    <xf numFmtId="0" fontId="17" fillId="3" borderId="5" xfId="0" applyFont="1" applyFill="1" applyBorder="1" applyAlignment="1" applyProtection="1">
      <alignment horizontal="left" vertical="center" wrapText="1" indent="1"/>
      <protection locked="0"/>
    </xf>
    <xf numFmtId="0" fontId="41" fillId="0" borderId="3" xfId="0" applyFont="1" applyBorder="1" applyAlignment="1" applyProtection="1">
      <alignment horizontal="left" vertical="center" wrapText="1"/>
      <protection locked="0"/>
    </xf>
    <xf numFmtId="56" fontId="6" fillId="3" borderId="5" xfId="0" applyNumberFormat="1" applyFont="1" applyFill="1" applyBorder="1" applyAlignment="1" applyProtection="1">
      <alignment horizontal="center" vertical="center"/>
      <protection locked="0"/>
    </xf>
    <xf numFmtId="0" fontId="6" fillId="6" borderId="3" xfId="0" applyFont="1" applyFill="1" applyBorder="1" applyAlignment="1">
      <alignment horizontal="left" vertical="center"/>
    </xf>
    <xf numFmtId="56" fontId="52" fillId="3" borderId="5" xfId="1" applyNumberFormat="1" applyFill="1" applyBorder="1" applyAlignment="1" applyProtection="1">
      <alignment horizontal="left" vertical="center"/>
      <protection locked="0"/>
    </xf>
    <xf numFmtId="0" fontId="53" fillId="0" borderId="20" xfId="0" applyFont="1" applyBorder="1" applyAlignment="1">
      <alignment horizontal="left"/>
    </xf>
    <xf numFmtId="0" fontId="54" fillId="0" borderId="20" xfId="0" applyFont="1" applyBorder="1" applyAlignment="1">
      <alignment horizontal="right" vertical="top"/>
    </xf>
    <xf numFmtId="0" fontId="34" fillId="0" borderId="0" xfId="0" applyFont="1" applyAlignment="1">
      <alignment vertical="top" wrapText="1"/>
    </xf>
    <xf numFmtId="0" fontId="19" fillId="0" borderId="5" xfId="0" applyFont="1" applyBorder="1" applyAlignment="1">
      <alignment horizontal="center" vertical="center"/>
    </xf>
    <xf numFmtId="0" fontId="14" fillId="0" borderId="3" xfId="0" applyFont="1" applyBorder="1" applyAlignment="1">
      <alignment horizontal="center" vertical="center"/>
    </xf>
    <xf numFmtId="0" fontId="14" fillId="0" borderId="31" xfId="0" applyFont="1" applyBorder="1" applyAlignment="1">
      <alignment horizontal="center" vertical="center"/>
    </xf>
    <xf numFmtId="0" fontId="19" fillId="2" borderId="5" xfId="0" applyFont="1" applyFill="1" applyBorder="1" applyAlignment="1" applyProtection="1">
      <alignment vertical="top"/>
      <protection locked="0"/>
    </xf>
    <xf numFmtId="0" fontId="6" fillId="0" borderId="3" xfId="0" applyFont="1" applyBorder="1" applyAlignment="1" applyProtection="1">
      <alignment vertical="top"/>
      <protection locked="0"/>
    </xf>
    <xf numFmtId="0" fontId="51" fillId="0" borderId="3" xfId="0" applyFont="1" applyBorder="1" applyAlignment="1">
      <alignment vertical="top"/>
    </xf>
    <xf numFmtId="0" fontId="54" fillId="0" borderId="3" xfId="0" applyFont="1" applyBorder="1" applyAlignment="1">
      <alignment horizontal="right" vertical="top"/>
    </xf>
    <xf numFmtId="0" fontId="55" fillId="0" borderId="31" xfId="0" applyFont="1" applyBorder="1" applyAlignment="1">
      <alignment horizontal="right" vertical="top"/>
    </xf>
    <xf numFmtId="176" fontId="14" fillId="0" borderId="15" xfId="0" applyNumberFormat="1" applyFont="1" applyBorder="1" applyAlignment="1">
      <alignment vertical="center"/>
    </xf>
    <xf numFmtId="0" fontId="56" fillId="0" borderId="0" xfId="0" applyFont="1" applyAlignment="1">
      <alignment horizontal="right" vertical="center"/>
    </xf>
    <xf numFmtId="0" fontId="57" fillId="0" borderId="5" xfId="0" applyFont="1" applyBorder="1" applyAlignment="1">
      <alignment horizontal="center" vertical="center" shrinkToFit="1"/>
    </xf>
    <xf numFmtId="0" fontId="58" fillId="0" borderId="3" xfId="0" applyFont="1" applyBorder="1" applyAlignment="1">
      <alignment vertical="center"/>
    </xf>
    <xf numFmtId="0" fontId="58" fillId="0" borderId="31" xfId="0" applyFont="1" applyBorder="1" applyAlignment="1">
      <alignment vertical="center"/>
    </xf>
    <xf numFmtId="0" fontId="6" fillId="3" borderId="5" xfId="0" applyFont="1" applyFill="1" applyBorder="1" applyAlignment="1" applyProtection="1">
      <alignment horizontal="center" vertical="center"/>
      <protection locked="0"/>
    </xf>
    <xf numFmtId="0" fontId="33" fillId="0" borderId="3" xfId="0" applyFont="1" applyBorder="1" applyAlignment="1">
      <alignment horizontal="center" vertical="top"/>
    </xf>
    <xf numFmtId="0" fontId="23" fillId="0" borderId="3" xfId="0" applyFont="1" applyBorder="1" applyAlignment="1">
      <alignment horizontal="left" vertical="top"/>
    </xf>
    <xf numFmtId="0" fontId="23" fillId="0" borderId="23" xfId="0" applyFont="1" applyBorder="1" applyAlignment="1">
      <alignment vertical="center"/>
    </xf>
    <xf numFmtId="0" fontId="24" fillId="0" borderId="0" xfId="0" applyFont="1" applyAlignment="1">
      <alignment vertical="center"/>
    </xf>
    <xf numFmtId="0" fontId="59" fillId="10" borderId="1" xfId="0" applyFont="1" applyFill="1" applyBorder="1" applyAlignment="1">
      <alignment horizontal="center" vertical="center"/>
    </xf>
    <xf numFmtId="0" fontId="6" fillId="0" borderId="5" xfId="0" applyFont="1" applyBorder="1" applyAlignment="1">
      <alignment horizontal="center" vertical="center" shrinkToFit="1"/>
    </xf>
    <xf numFmtId="0" fontId="0" fillId="0" borderId="3" xfId="0" applyBorder="1" applyAlignment="1">
      <alignment vertical="center"/>
    </xf>
    <xf numFmtId="0" fontId="0" fillId="0" borderId="31" xfId="0" applyBorder="1" applyAlignment="1">
      <alignment vertical="center"/>
    </xf>
    <xf numFmtId="0" fontId="6" fillId="3" borderId="5" xfId="0" applyFont="1" applyFill="1" applyBorder="1" applyAlignment="1" applyProtection="1">
      <alignment horizontal="left" vertical="center" shrinkToFit="1"/>
      <protection locked="0"/>
    </xf>
    <xf numFmtId="0" fontId="0" fillId="0" borderId="3" xfId="0" applyBorder="1" applyAlignment="1" applyProtection="1">
      <alignment horizontal="left" shrinkToFit="1"/>
      <protection locked="0"/>
    </xf>
    <xf numFmtId="0" fontId="0" fillId="0" borderId="23" xfId="0" applyBorder="1" applyAlignment="1" applyProtection="1">
      <alignment horizontal="left" shrinkToFit="1"/>
      <protection locked="0"/>
    </xf>
    <xf numFmtId="0" fontId="6" fillId="0" borderId="5" xfId="0" applyFont="1" applyBorder="1" applyAlignment="1" applyProtection="1">
      <alignment horizontal="center" vertical="center" wrapText="1"/>
      <protection locked="0"/>
    </xf>
    <xf numFmtId="0" fontId="8" fillId="0" borderId="3" xfId="0" applyFont="1" applyBorder="1" applyAlignment="1" applyProtection="1">
      <alignment horizontal="right" vertical="center"/>
      <protection locked="0"/>
    </xf>
    <xf numFmtId="0" fontId="6" fillId="2" borderId="3"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0" fillId="0" borderId="29" xfId="0" applyBorder="1" applyAlignment="1" applyProtection="1">
      <alignment vertical="center"/>
      <protection locked="0"/>
    </xf>
    <xf numFmtId="0" fontId="6" fillId="2" borderId="34" xfId="0" applyFont="1" applyFill="1" applyBorder="1" applyAlignment="1" applyProtection="1">
      <alignment horizontal="center" vertical="center" wrapText="1"/>
      <protection locked="0"/>
    </xf>
    <xf numFmtId="0" fontId="6" fillId="0" borderId="4" xfId="0" applyFont="1" applyBorder="1" applyAlignment="1" applyProtection="1">
      <alignment horizontal="center" vertical="center" shrinkToFit="1"/>
      <protection locked="0"/>
    </xf>
    <xf numFmtId="0" fontId="60" fillId="0" borderId="3" xfId="0" applyFont="1" applyBorder="1" applyAlignment="1">
      <alignment horizontal="right" vertical="center"/>
    </xf>
    <xf numFmtId="0" fontId="61" fillId="0" borderId="3" xfId="0" applyFont="1" applyBorder="1" applyAlignment="1">
      <alignment horizontal="right" vertical="center"/>
    </xf>
    <xf numFmtId="0" fontId="62" fillId="0" borderId="22" xfId="0" applyFont="1" applyBorder="1" applyAlignment="1">
      <alignment horizontal="left" vertical="center" wrapText="1"/>
    </xf>
    <xf numFmtId="0" fontId="62" fillId="0" borderId="22" xfId="0" applyFont="1" applyBorder="1" applyAlignment="1">
      <alignment vertical="center" wrapText="1"/>
    </xf>
    <xf numFmtId="0" fontId="62" fillId="0" borderId="35" xfId="0" applyFont="1" applyBorder="1" applyAlignment="1">
      <alignment vertical="center" wrapText="1"/>
    </xf>
    <xf numFmtId="0" fontId="6" fillId="2" borderId="3" xfId="0" applyFont="1" applyFill="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1" fillId="0" borderId="3" xfId="0" applyFont="1" applyBorder="1" applyAlignment="1">
      <alignment horizontal="left" vertical="center" shrinkToFit="1"/>
    </xf>
    <xf numFmtId="0" fontId="0" fillId="0" borderId="3" xfId="0" applyBorder="1" applyAlignment="1">
      <alignment vertical="center" shrinkToFit="1"/>
    </xf>
    <xf numFmtId="0" fontId="0" fillId="0" borderId="23" xfId="0" applyBorder="1" applyAlignment="1">
      <alignment vertical="center" shrinkToFit="1"/>
    </xf>
    <xf numFmtId="0" fontId="6" fillId="6" borderId="5" xfId="0" applyFont="1" applyFill="1" applyBorder="1" applyAlignment="1">
      <alignment horizontal="center" vertical="center" shrinkToFit="1"/>
    </xf>
    <xf numFmtId="0" fontId="0" fillId="6" borderId="3" xfId="0" applyFill="1" applyBorder="1" applyAlignment="1">
      <alignment vertical="center"/>
    </xf>
    <xf numFmtId="0" fontId="0" fillId="6" borderId="31" xfId="0" applyFill="1" applyBorder="1" applyAlignment="1">
      <alignment vertical="center"/>
    </xf>
    <xf numFmtId="0" fontId="6" fillId="2" borderId="5" xfId="0" applyFont="1" applyFill="1" applyBorder="1" applyAlignment="1" applyProtection="1">
      <alignment horizontal="center" vertical="center" wrapText="1"/>
      <protection locked="0"/>
    </xf>
    <xf numFmtId="49" fontId="33" fillId="0" borderId="3" xfId="0" applyNumberFormat="1" applyFont="1" applyBorder="1" applyAlignment="1">
      <alignment horizontal="center" vertical="top"/>
    </xf>
    <xf numFmtId="49" fontId="0" fillId="0" borderId="3" xfId="0" applyNumberFormat="1" applyBorder="1" applyAlignment="1">
      <alignment horizontal="center" vertical="top"/>
    </xf>
    <xf numFmtId="0" fontId="59" fillId="0" borderId="1" xfId="0" applyFont="1" applyBorder="1" applyAlignment="1">
      <alignment horizontal="center" vertical="center"/>
    </xf>
    <xf numFmtId="0" fontId="0" fillId="0" borderId="31" xfId="0" applyBorder="1" applyAlignment="1">
      <alignment vertical="center" shrinkToFit="1"/>
    </xf>
    <xf numFmtId="0" fontId="41" fillId="2" borderId="3" xfId="0" applyFont="1" applyFill="1" applyBorder="1" applyAlignment="1" applyProtection="1">
      <alignment horizontal="left" vertical="center" indent="1"/>
      <protection locked="0"/>
    </xf>
    <xf numFmtId="0" fontId="0" fillId="2" borderId="3" xfId="0" applyFill="1" applyBorder="1" applyAlignment="1" applyProtection="1">
      <alignment horizontal="left" vertical="center" indent="1"/>
      <protection locked="0"/>
    </xf>
    <xf numFmtId="0" fontId="21" fillId="0" borderId="0" xfId="0" applyFont="1" applyAlignment="1">
      <alignment vertical="center" wrapText="1"/>
    </xf>
    <xf numFmtId="0" fontId="6" fillId="2" borderId="5" xfId="0" applyFont="1" applyFill="1" applyBorder="1" applyAlignment="1" applyProtection="1">
      <alignment horizontal="center" vertical="center" wrapText="1"/>
      <protection locked="0"/>
    </xf>
    <xf numFmtId="0" fontId="0" fillId="0" borderId="3" xfId="0" applyBorder="1" applyAlignment="1">
      <alignment horizontal="left" vertical="top"/>
    </xf>
    <xf numFmtId="0" fontId="16" fillId="0" borderId="3" xfId="0" applyFont="1" applyBorder="1" applyAlignment="1">
      <alignment horizontal="right" vertical="center"/>
    </xf>
    <xf numFmtId="0" fontId="6" fillId="3" borderId="5" xfId="0" applyFont="1" applyFill="1" applyBorder="1" applyAlignment="1" applyProtection="1">
      <alignment vertical="center"/>
      <protection locked="0"/>
    </xf>
    <xf numFmtId="0" fontId="6" fillId="3" borderId="36" xfId="0" applyFont="1" applyFill="1" applyBorder="1" applyAlignment="1" applyProtection="1">
      <alignment vertical="center"/>
      <protection locked="0"/>
    </xf>
    <xf numFmtId="0" fontId="0" fillId="3" borderId="0" xfId="0" applyFill="1" applyAlignment="1" applyProtection="1">
      <alignment vertical="center"/>
      <protection locked="0"/>
    </xf>
    <xf numFmtId="0" fontId="6" fillId="2" borderId="5" xfId="0" applyFont="1" applyFill="1" applyBorder="1" applyAlignment="1" applyProtection="1">
      <alignment horizontal="center" vertical="center"/>
      <protection locked="0"/>
    </xf>
    <xf numFmtId="0" fontId="6" fillId="0" borderId="34" xfId="0" applyFont="1" applyBorder="1" applyAlignment="1">
      <alignment vertical="center"/>
    </xf>
    <xf numFmtId="0" fontId="6" fillId="3" borderId="20" xfId="0" applyFont="1" applyFill="1" applyBorder="1" applyAlignment="1" applyProtection="1">
      <alignment horizontal="center" vertical="top"/>
      <protection locked="0"/>
    </xf>
    <xf numFmtId="0" fontId="6" fillId="0" borderId="20" xfId="0" applyFont="1" applyBorder="1" applyAlignment="1" applyProtection="1">
      <alignment horizontal="center" vertical="center"/>
      <protection locked="0"/>
    </xf>
    <xf numFmtId="0" fontId="6" fillId="3" borderId="18" xfId="0" applyFont="1" applyFill="1" applyBorder="1" applyAlignment="1" applyProtection="1">
      <alignment horizontal="center" vertical="top"/>
      <protection locked="0"/>
    </xf>
    <xf numFmtId="0" fontId="6" fillId="0" borderId="18" xfId="0" applyFont="1" applyBorder="1" applyAlignment="1">
      <alignment horizontal="center" vertical="center"/>
    </xf>
    <xf numFmtId="0" fontId="0" fillId="0" borderId="19" xfId="0" applyBorder="1" applyAlignment="1">
      <alignment vertical="center"/>
    </xf>
    <xf numFmtId="176" fontId="64" fillId="0" borderId="15" xfId="0" applyNumberFormat="1" applyFont="1" applyBorder="1" applyAlignment="1">
      <alignment vertical="center"/>
    </xf>
    <xf numFmtId="0" fontId="0" fillId="0" borderId="31" xfId="0" applyBorder="1" applyAlignment="1" applyProtection="1">
      <alignment vertical="center"/>
      <protection locked="0"/>
    </xf>
    <xf numFmtId="176" fontId="64" fillId="10" borderId="15" xfId="0" applyNumberFormat="1" applyFont="1" applyFill="1" applyBorder="1" applyAlignment="1">
      <alignment vertical="center"/>
    </xf>
    <xf numFmtId="0" fontId="6" fillId="2" borderId="36" xfId="0" applyFont="1" applyFill="1" applyBorder="1" applyAlignment="1" applyProtection="1">
      <alignment horizontal="center" vertical="center"/>
      <protection locked="0"/>
    </xf>
    <xf numFmtId="0" fontId="0" fillId="2" borderId="0" xfId="0" applyFill="1" applyAlignment="1" applyProtection="1">
      <alignment vertical="center"/>
      <protection locked="0"/>
    </xf>
    <xf numFmtId="0" fontId="0" fillId="2" borderId="0" xfId="0" applyFill="1" applyProtection="1">
      <protection locked="0"/>
    </xf>
    <xf numFmtId="0" fontId="16" fillId="0" borderId="0" xfId="0" applyFont="1" applyAlignment="1">
      <alignment horizontal="right" vertical="center"/>
    </xf>
    <xf numFmtId="49" fontId="33" fillId="0" borderId="0" xfId="0" applyNumberFormat="1" applyFont="1" applyAlignment="1">
      <alignment horizontal="center" vertical="top"/>
    </xf>
    <xf numFmtId="49" fontId="0" fillId="0" borderId="0" xfId="0" applyNumberFormat="1" applyAlignment="1">
      <alignment horizontal="center" vertical="top"/>
    </xf>
    <xf numFmtId="0" fontId="23" fillId="0" borderId="0" xfId="0" applyFont="1" applyAlignment="1">
      <alignment horizontal="left" vertical="top"/>
    </xf>
    <xf numFmtId="0" fontId="23" fillId="0" borderId="29" xfId="0" applyFont="1" applyBorder="1" applyAlignment="1">
      <alignment vertical="center"/>
    </xf>
    <xf numFmtId="176" fontId="65" fillId="2" borderId="15" xfId="0" applyNumberFormat="1" applyFont="1" applyFill="1" applyBorder="1" applyAlignment="1">
      <alignment vertical="center"/>
    </xf>
    <xf numFmtId="0" fontId="66" fillId="0" borderId="1" xfId="0" applyFont="1" applyBorder="1" applyAlignment="1">
      <alignment horizontal="center" vertical="center" wrapText="1" shrinkToFit="1"/>
    </xf>
    <xf numFmtId="0" fontId="6" fillId="2" borderId="5" xfId="0" applyFont="1" applyFill="1" applyBorder="1" applyAlignment="1" applyProtection="1">
      <alignment vertical="center"/>
      <protection locked="0"/>
    </xf>
    <xf numFmtId="0" fontId="0" fillId="2" borderId="3" xfId="0" applyFill="1" applyBorder="1" applyAlignment="1" applyProtection="1">
      <alignment vertical="center"/>
      <protection locked="0"/>
    </xf>
    <xf numFmtId="0" fontId="0" fillId="2" borderId="23" xfId="0" applyFill="1" applyBorder="1" applyAlignment="1" applyProtection="1">
      <alignment vertical="center"/>
      <protection locked="0"/>
    </xf>
    <xf numFmtId="0" fontId="6" fillId="3" borderId="5" xfId="0" applyFont="1" applyFill="1" applyBorder="1" applyAlignment="1" applyProtection="1">
      <alignment horizontal="center" vertical="center"/>
      <protection locked="0"/>
    </xf>
    <xf numFmtId="0" fontId="16" fillId="0" borderId="3" xfId="0" applyFont="1" applyBorder="1" applyAlignment="1">
      <alignment horizontal="left" vertical="top"/>
    </xf>
    <xf numFmtId="0" fontId="11" fillId="6" borderId="14" xfId="0" applyFont="1" applyFill="1" applyBorder="1" applyAlignment="1">
      <alignment vertical="center"/>
    </xf>
    <xf numFmtId="0" fontId="11" fillId="0" borderId="0" xfId="0" applyFont="1" applyAlignment="1" applyProtection="1">
      <alignment vertical="center"/>
      <protection hidden="1"/>
    </xf>
    <xf numFmtId="0" fontId="6" fillId="0" borderId="37" xfId="0" applyFont="1" applyBorder="1" applyAlignment="1">
      <alignment horizontal="center" vertical="center" shrinkToFit="1"/>
    </xf>
    <xf numFmtId="0" fontId="6" fillId="3" borderId="38" xfId="0" applyFont="1" applyFill="1" applyBorder="1" applyAlignment="1" applyProtection="1">
      <alignment vertical="center"/>
      <protection locked="0"/>
    </xf>
    <xf numFmtId="0" fontId="0" fillId="3" borderId="39" xfId="0" applyFill="1" applyBorder="1" applyAlignment="1" applyProtection="1">
      <alignment vertical="center"/>
      <protection locked="0"/>
    </xf>
    <xf numFmtId="0" fontId="0" fillId="0" borderId="28" xfId="0" applyBorder="1" applyAlignment="1" applyProtection="1">
      <alignment vertical="center"/>
      <protection locked="0"/>
    </xf>
    <xf numFmtId="0" fontId="6" fillId="3" borderId="40" xfId="0" applyFont="1" applyFill="1" applyBorder="1" applyAlignment="1" applyProtection="1">
      <alignment vertical="center"/>
      <protection locked="0"/>
    </xf>
    <xf numFmtId="0" fontId="6" fillId="11" borderId="24" xfId="0" applyFont="1" applyFill="1" applyBorder="1" applyAlignment="1" applyProtection="1">
      <alignment horizontal="left" vertical="center"/>
      <protection locked="0"/>
    </xf>
    <xf numFmtId="0" fontId="0" fillId="11" borderId="13" xfId="0" applyFill="1" applyBorder="1" applyAlignment="1" applyProtection="1">
      <alignment horizontal="left" vertical="center"/>
      <protection locked="0"/>
    </xf>
    <xf numFmtId="176" fontId="14" fillId="11" borderId="15" xfId="0" applyNumberFormat="1" applyFont="1" applyFill="1" applyBorder="1" applyAlignment="1">
      <alignment vertical="center"/>
    </xf>
    <xf numFmtId="0" fontId="23" fillId="0" borderId="0" xfId="0" applyFont="1" applyAlignment="1" applyProtection="1">
      <alignment vertical="center"/>
      <protection hidden="1"/>
    </xf>
    <xf numFmtId="0" fontId="6" fillId="2" borderId="25" xfId="0" applyFont="1" applyFill="1" applyBorder="1" applyAlignment="1" applyProtection="1">
      <alignment horizontal="left" vertical="center" indent="1"/>
      <protection locked="0"/>
    </xf>
    <xf numFmtId="0" fontId="0" fillId="2" borderId="23" xfId="0" applyFill="1" applyBorder="1" applyAlignment="1" applyProtection="1">
      <alignment horizontal="left" vertical="center" indent="1"/>
      <protection locked="0"/>
    </xf>
    <xf numFmtId="0" fontId="6" fillId="3" borderId="8" xfId="0" applyFont="1" applyFill="1" applyBorder="1" applyAlignment="1" applyProtection="1">
      <alignment horizontal="left" vertical="center" wrapText="1"/>
      <protection locked="0"/>
    </xf>
    <xf numFmtId="0" fontId="0" fillId="3" borderId="18" xfId="0" applyFill="1" applyBorder="1" applyAlignment="1" applyProtection="1">
      <alignment horizontal="left" vertical="center" wrapText="1"/>
      <protection locked="0"/>
    </xf>
    <xf numFmtId="0" fontId="0" fillId="0" borderId="19" xfId="0" applyBorder="1" applyAlignment="1" applyProtection="1">
      <alignment vertical="center" wrapText="1"/>
      <protection locked="0"/>
    </xf>
    <xf numFmtId="0" fontId="23" fillId="6" borderId="31" xfId="0" applyFont="1" applyFill="1" applyBorder="1" applyAlignment="1">
      <alignment vertical="center"/>
    </xf>
    <xf numFmtId="0" fontId="6" fillId="0" borderId="41" xfId="0" applyFont="1" applyBorder="1" applyAlignment="1">
      <alignment horizontal="center" vertical="center" shrinkToFit="1"/>
    </xf>
    <xf numFmtId="0" fontId="67" fillId="0" borderId="31" xfId="0" applyFont="1" applyBorder="1" applyAlignment="1">
      <alignment horizontal="right"/>
    </xf>
    <xf numFmtId="0" fontId="6" fillId="3" borderId="5" xfId="0" applyFont="1" applyFill="1" applyBorder="1" applyAlignment="1" applyProtection="1">
      <alignment horizontal="left" vertical="center" wrapText="1"/>
      <protection locked="0"/>
    </xf>
    <xf numFmtId="0" fontId="0" fillId="3" borderId="3" xfId="0" applyFill="1" applyBorder="1" applyAlignment="1" applyProtection="1">
      <alignment horizontal="left" vertical="center" wrapText="1"/>
      <protection locked="0"/>
    </xf>
    <xf numFmtId="0" fontId="0" fillId="0" borderId="31" xfId="0" applyBorder="1" applyAlignment="1" applyProtection="1">
      <alignment vertical="center" wrapText="1"/>
      <protection locked="0"/>
    </xf>
    <xf numFmtId="176" fontId="14" fillId="5" borderId="15" xfId="0" applyNumberFormat="1" applyFont="1" applyFill="1" applyBorder="1" applyAlignment="1">
      <alignment vertical="center"/>
    </xf>
    <xf numFmtId="0" fontId="6" fillId="0" borderId="0" xfId="0" applyFont="1" applyAlignment="1">
      <alignment vertical="center"/>
    </xf>
    <xf numFmtId="0" fontId="17" fillId="0" borderId="0" xfId="0" applyFont="1" applyAlignment="1" applyProtection="1">
      <alignment vertical="center"/>
      <protection locked="0"/>
    </xf>
    <xf numFmtId="0" fontId="0" fillId="0" borderId="0" xfId="0" applyAlignment="1">
      <alignment vertical="center"/>
    </xf>
    <xf numFmtId="0" fontId="68" fillId="0" borderId="0" xfId="0" applyFont="1" applyAlignment="1">
      <alignment vertical="center"/>
    </xf>
    <xf numFmtId="0" fontId="21" fillId="0" borderId="0" xfId="0" applyFont="1" applyAlignment="1">
      <alignment vertical="center"/>
    </xf>
    <xf numFmtId="0" fontId="69" fillId="0" borderId="0" xfId="0" applyFont="1" applyAlignment="1" applyProtection="1">
      <alignment vertical="center" wrapText="1"/>
      <protection locked="0"/>
    </xf>
    <xf numFmtId="0" fontId="37" fillId="0" borderId="0" xfId="0" applyFont="1" applyAlignment="1">
      <alignment vertical="center" wrapText="1"/>
    </xf>
    <xf numFmtId="0" fontId="70" fillId="0" borderId="0" xfId="0" applyFont="1" applyAlignment="1">
      <alignment vertical="center"/>
    </xf>
    <xf numFmtId="0" fontId="17" fillId="0" borderId="0" xfId="0" applyFont="1" applyAlignment="1">
      <alignment vertical="center"/>
    </xf>
    <xf numFmtId="0" fontId="71" fillId="0" borderId="24" xfId="0" applyFont="1" applyBorder="1" applyAlignment="1">
      <alignment vertical="center" wrapText="1"/>
    </xf>
    <xf numFmtId="0" fontId="71" fillId="0" borderId="13" xfId="0" applyFont="1" applyBorder="1" applyAlignment="1">
      <alignment vertical="center" wrapText="1"/>
    </xf>
    <xf numFmtId="0" fontId="71" fillId="0" borderId="14" xfId="0" applyFont="1" applyBorder="1" applyAlignment="1">
      <alignment vertical="center" wrapText="1"/>
    </xf>
    <xf numFmtId="0" fontId="70" fillId="0" borderId="18" xfId="0" applyFont="1" applyBorder="1" applyAlignment="1">
      <alignment wrapText="1"/>
    </xf>
    <xf numFmtId="0" fontId="72" fillId="0" borderId="0" xfId="0" applyFont="1" applyAlignment="1">
      <alignment vertical="center"/>
    </xf>
    <xf numFmtId="0" fontId="0" fillId="7" borderId="0" xfId="0" applyFill="1" applyAlignment="1" applyProtection="1">
      <alignment vertical="center"/>
      <protection locked="0"/>
    </xf>
    <xf numFmtId="176" fontId="14" fillId="5" borderId="15" xfId="0" applyNumberFormat="1" applyFont="1" applyFill="1" applyBorder="1" applyAlignment="1" applyProtection="1">
      <alignment vertical="center"/>
      <protection locked="0"/>
    </xf>
    <xf numFmtId="0" fontId="73" fillId="0" borderId="0" xfId="0" applyFont="1" applyAlignment="1">
      <alignment vertical="center" wrapText="1"/>
    </xf>
    <xf numFmtId="0" fontId="14" fillId="11" borderId="0" xfId="0" applyFont="1" applyFill="1" applyAlignment="1" applyProtection="1">
      <alignment vertical="center"/>
      <protection locked="0"/>
    </xf>
    <xf numFmtId="0" fontId="17" fillId="0" borderId="0" xfId="0" applyFont="1" applyAlignment="1">
      <alignment vertical="center"/>
    </xf>
    <xf numFmtId="0" fontId="6" fillId="0" borderId="0" xfId="0" applyFont="1" applyAlignment="1">
      <alignment horizontal="center" vertical="center"/>
    </xf>
    <xf numFmtId="0" fontId="74" fillId="0" borderId="0" xfId="0" applyFont="1" applyAlignment="1">
      <alignment vertical="center"/>
    </xf>
    <xf numFmtId="0" fontId="75" fillId="6" borderId="0" xfId="0" applyFont="1" applyFill="1" applyAlignment="1">
      <alignment vertical="center"/>
    </xf>
    <xf numFmtId="0" fontId="6" fillId="0" borderId="0" xfId="0" applyFont="1" applyAlignment="1">
      <alignment vertical="top" wrapText="1"/>
    </xf>
    <xf numFmtId="0" fontId="0" fillId="0" borderId="0" xfId="0" applyAlignment="1">
      <alignment vertical="top" wrapText="1"/>
    </xf>
    <xf numFmtId="0" fontId="76" fillId="0" borderId="0" xfId="0" applyFont="1" applyAlignment="1">
      <alignment horizontal="right" vertical="top"/>
    </xf>
    <xf numFmtId="0" fontId="16" fillId="0" borderId="0" xfId="0" applyFont="1" applyAlignment="1">
      <alignment vertical="center"/>
    </xf>
    <xf numFmtId="0" fontId="77" fillId="0" borderId="0" xfId="0" applyFont="1" applyAlignment="1">
      <alignment vertical="center"/>
    </xf>
    <xf numFmtId="0" fontId="78" fillId="0" borderId="0" xfId="0" applyFont="1" applyAlignment="1">
      <alignment vertical="center"/>
    </xf>
    <xf numFmtId="0" fontId="79" fillId="0" borderId="0" xfId="0" applyFont="1" applyAlignment="1">
      <alignment vertical="center"/>
    </xf>
    <xf numFmtId="0" fontId="81" fillId="0" borderId="0" xfId="0" applyFont="1" applyAlignment="1">
      <alignment vertical="center"/>
    </xf>
    <xf numFmtId="0" fontId="0" fillId="0" borderId="2" xfId="0" applyBorder="1" applyAlignment="1">
      <alignment vertical="center"/>
    </xf>
    <xf numFmtId="0" fontId="33" fillId="0" borderId="24" xfId="0" applyFont="1" applyBorder="1" applyAlignment="1">
      <alignment vertical="center"/>
    </xf>
    <xf numFmtId="0" fontId="0" fillId="0" borderId="13" xfId="0" applyBorder="1" applyAlignment="1">
      <alignment vertical="center"/>
    </xf>
    <xf numFmtId="0" fontId="0" fillId="12" borderId="0" xfId="0" applyFill="1" applyAlignment="1">
      <alignment vertical="center" wrapText="1"/>
    </xf>
    <xf numFmtId="0" fontId="0" fillId="0" borderId="0" xfId="0" applyAlignment="1">
      <alignment vertical="center" wrapText="1"/>
    </xf>
  </cellXfs>
  <cellStyles count="2">
    <cellStyle name="ハイパーリンク" xfId="1" builtinId="8"/>
    <cellStyle name="標準" xfId="0" builtinId="0"/>
  </cellStyles>
  <dxfs count="12">
    <dxf>
      <font>
        <color theme="0"/>
      </font>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E1E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FF00"/>
        </patternFill>
      </fill>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DEEC1-050E-46F1-8CFE-182CF47112DF}">
  <sheetPr codeName="Sheet2"/>
  <dimension ref="A1:CO1007"/>
  <sheetViews>
    <sheetView showGridLines="0" showRowColHeaders="0" tabSelected="1" topLeftCell="A6" zoomScaleNormal="100" workbookViewId="0">
      <selection activeCell="D9" sqref="D9"/>
    </sheetView>
  </sheetViews>
  <sheetFormatPr defaultColWidth="12.625" defaultRowHeight="18.75"/>
  <cols>
    <col min="1" max="1" width="5.375" style="52" customWidth="1"/>
    <col min="2" max="2" width="4" style="24" hidden="1" customWidth="1"/>
    <col min="3" max="3" width="22" style="24" customWidth="1"/>
    <col min="4" max="4" width="3.75" style="24" customWidth="1"/>
    <col min="5" max="5" width="5.875" style="24" customWidth="1"/>
    <col min="6" max="7" width="9.375" style="24" customWidth="1"/>
    <col min="8" max="8" width="11.5" style="24" customWidth="1"/>
    <col min="9" max="9" width="9.375" style="24" customWidth="1"/>
    <col min="10" max="10" width="3.25" style="52" customWidth="1"/>
    <col min="11" max="11" width="5.5" style="52" customWidth="1"/>
    <col min="12" max="12" width="5.5" style="24" hidden="1" customWidth="1"/>
    <col min="13" max="13" width="8.625" style="48" hidden="1" customWidth="1"/>
    <col min="14" max="14" width="8.5" style="49" hidden="1" customWidth="1"/>
    <col min="15" max="15" width="5.625" style="24" hidden="1" customWidth="1"/>
    <col min="16" max="16" width="3.75" style="24" hidden="1" customWidth="1"/>
    <col min="17" max="17" width="7.625" style="24" hidden="1" customWidth="1"/>
    <col min="18" max="18" width="26.25" style="36" customWidth="1"/>
    <col min="19" max="22" width="12.625" style="24" customWidth="1"/>
    <col min="23" max="16384" width="12.625" style="24"/>
  </cols>
  <sheetData>
    <row r="1" spans="1:93" s="20" customFormat="1" ht="15" hidden="1" customHeight="1">
      <c r="A1" s="1"/>
      <c r="B1" s="2" t="s">
        <v>0</v>
      </c>
      <c r="C1" s="2" t="s">
        <v>1</v>
      </c>
      <c r="D1" s="2" t="s">
        <v>2</v>
      </c>
      <c r="E1" s="1" t="s">
        <v>3</v>
      </c>
      <c r="F1" s="2" t="s">
        <v>4</v>
      </c>
      <c r="G1" s="2" t="s">
        <v>5</v>
      </c>
      <c r="H1" s="2" t="s">
        <v>6</v>
      </c>
      <c r="I1" s="2" t="s">
        <v>7</v>
      </c>
      <c r="J1" s="2" t="s">
        <v>8</v>
      </c>
      <c r="K1" s="1" t="s">
        <v>9</v>
      </c>
      <c r="L1" s="1" t="s">
        <v>10</v>
      </c>
      <c r="M1" s="1" t="s">
        <v>11</v>
      </c>
      <c r="N1" s="2" t="s">
        <v>12</v>
      </c>
      <c r="O1" s="3" t="s">
        <v>13</v>
      </c>
      <c r="P1" s="4" t="s">
        <v>14</v>
      </c>
      <c r="Q1" s="5" t="s">
        <v>15</v>
      </c>
      <c r="R1" s="5" t="s">
        <v>16</v>
      </c>
      <c r="S1" s="5" t="s">
        <v>17</v>
      </c>
      <c r="T1" s="5" t="s">
        <v>18</v>
      </c>
      <c r="U1" s="5" t="s">
        <v>19</v>
      </c>
      <c r="V1" s="5" t="s">
        <v>20</v>
      </c>
      <c r="W1" s="5" t="s">
        <v>21</v>
      </c>
      <c r="X1" s="5" t="s">
        <v>22</v>
      </c>
      <c r="Y1" s="5" t="s">
        <v>23</v>
      </c>
      <c r="Z1" s="5" t="s">
        <v>24</v>
      </c>
      <c r="AA1" s="5" t="s">
        <v>25</v>
      </c>
      <c r="AB1" s="5" t="s">
        <v>26</v>
      </c>
      <c r="AC1" s="5" t="s">
        <v>27</v>
      </c>
      <c r="AD1" s="5" t="s">
        <v>28</v>
      </c>
      <c r="AE1" s="5" t="s">
        <v>29</v>
      </c>
      <c r="AF1" s="5" t="s">
        <v>30</v>
      </c>
      <c r="AG1" s="5" t="s">
        <v>31</v>
      </c>
      <c r="AH1" s="5" t="s">
        <v>32</v>
      </c>
      <c r="AI1" s="6" t="s">
        <v>33</v>
      </c>
      <c r="AJ1" s="7" t="s">
        <v>34</v>
      </c>
      <c r="AK1" s="8" t="s">
        <v>35</v>
      </c>
      <c r="AL1" s="8" t="s">
        <v>36</v>
      </c>
      <c r="AM1" s="8" t="s">
        <v>35</v>
      </c>
      <c r="AN1" s="8" t="s">
        <v>37</v>
      </c>
      <c r="AO1" s="8" t="s">
        <v>38</v>
      </c>
      <c r="AP1" s="8" t="s">
        <v>39</v>
      </c>
      <c r="AQ1" s="8" t="s">
        <v>40</v>
      </c>
      <c r="AR1" s="5" t="s">
        <v>41</v>
      </c>
      <c r="AS1" s="5" t="s">
        <v>42</v>
      </c>
      <c r="AT1" s="5" t="s">
        <v>43</v>
      </c>
      <c r="AU1" s="9" t="s">
        <v>44</v>
      </c>
      <c r="AV1" s="10" t="s">
        <v>45</v>
      </c>
      <c r="AW1" s="11" t="s">
        <v>46</v>
      </c>
      <c r="AX1" s="4" t="s">
        <v>47</v>
      </c>
      <c r="AY1" s="4" t="s">
        <v>48</v>
      </c>
      <c r="AZ1" s="4" t="s">
        <v>49</v>
      </c>
      <c r="BA1" s="12" t="s">
        <v>50</v>
      </c>
      <c r="BB1" s="13" t="s">
        <v>51</v>
      </c>
      <c r="BC1" s="5" t="s">
        <v>52</v>
      </c>
      <c r="BD1" s="5" t="s">
        <v>53</v>
      </c>
      <c r="BE1" s="5" t="s">
        <v>54</v>
      </c>
      <c r="BF1" s="5" t="s">
        <v>55</v>
      </c>
      <c r="BG1" s="5" t="s">
        <v>56</v>
      </c>
      <c r="BH1" s="5" t="s">
        <v>57</v>
      </c>
      <c r="BI1" s="5" t="s">
        <v>58</v>
      </c>
      <c r="BJ1" s="14" t="s">
        <v>59</v>
      </c>
      <c r="BK1" s="14" t="s">
        <v>60</v>
      </c>
      <c r="BL1" s="5" t="s">
        <v>61</v>
      </c>
      <c r="BM1" s="5" t="s">
        <v>62</v>
      </c>
      <c r="BN1" s="5" t="s">
        <v>63</v>
      </c>
      <c r="BO1" s="5" t="s">
        <v>64</v>
      </c>
      <c r="BP1" s="5" t="s">
        <v>65</v>
      </c>
      <c r="BQ1" s="5" t="s">
        <v>66</v>
      </c>
      <c r="BR1" s="5" t="s">
        <v>67</v>
      </c>
      <c r="BS1" s="15" t="s">
        <v>68</v>
      </c>
      <c r="BT1" s="15" t="s">
        <v>69</v>
      </c>
      <c r="BU1" s="16" t="s">
        <v>70</v>
      </c>
      <c r="BV1" s="1">
        <v>68</v>
      </c>
      <c r="BW1" s="16" t="s">
        <v>71</v>
      </c>
      <c r="BX1" s="1">
        <v>69</v>
      </c>
      <c r="BY1" s="16" t="s">
        <v>72</v>
      </c>
      <c r="BZ1" s="1">
        <v>70</v>
      </c>
      <c r="CA1" s="16" t="s">
        <v>73</v>
      </c>
      <c r="CB1" s="17" t="s">
        <v>74</v>
      </c>
      <c r="CC1" s="15" t="s">
        <v>75</v>
      </c>
      <c r="CD1" s="5" t="s">
        <v>76</v>
      </c>
      <c r="CE1" s="5" t="s">
        <v>77</v>
      </c>
      <c r="CF1" s="5" t="s">
        <v>78</v>
      </c>
      <c r="CG1" s="5" t="s">
        <v>79</v>
      </c>
      <c r="CH1" s="18" t="s">
        <v>80</v>
      </c>
      <c r="CI1" s="18" t="s">
        <v>81</v>
      </c>
      <c r="CJ1" s="18" t="s">
        <v>82</v>
      </c>
      <c r="CK1" s="19" t="s">
        <v>83</v>
      </c>
    </row>
    <row r="2" spans="1:93" s="23" customFormat="1" ht="15" hidden="1" customHeight="1">
      <c r="A2" s="21" t="s">
        <v>84</v>
      </c>
      <c r="B2" s="22" t="s">
        <v>85</v>
      </c>
      <c r="C2" s="22" t="s">
        <v>86</v>
      </c>
      <c r="D2" s="22" t="s">
        <v>87</v>
      </c>
      <c r="E2" s="22" t="s">
        <v>88</v>
      </c>
      <c r="F2" s="22" t="s">
        <v>89</v>
      </c>
      <c r="G2" s="22" t="s">
        <v>90</v>
      </c>
      <c r="H2" s="22" t="s">
        <v>91</v>
      </c>
      <c r="I2" s="22" t="s">
        <v>92</v>
      </c>
      <c r="J2" s="22" t="s">
        <v>93</v>
      </c>
      <c r="K2" s="22" t="s">
        <v>94</v>
      </c>
      <c r="L2" s="22" t="s">
        <v>95</v>
      </c>
      <c r="M2" s="22" t="s">
        <v>96</v>
      </c>
      <c r="N2" s="22" t="s">
        <v>97</v>
      </c>
      <c r="O2" s="22" t="s">
        <v>98</v>
      </c>
      <c r="P2" s="22" t="s">
        <v>99</v>
      </c>
      <c r="Q2" s="22" t="s">
        <v>100</v>
      </c>
      <c r="R2" s="22" t="s">
        <v>101</v>
      </c>
      <c r="S2" s="22" t="s">
        <v>102</v>
      </c>
      <c r="T2" s="22" t="s">
        <v>103</v>
      </c>
      <c r="U2" s="22" t="s">
        <v>104</v>
      </c>
      <c r="V2" s="22" t="s">
        <v>105</v>
      </c>
      <c r="W2" s="22" t="s">
        <v>106</v>
      </c>
      <c r="X2" s="22" t="s">
        <v>107</v>
      </c>
      <c r="Y2" s="22" t="s">
        <v>108</v>
      </c>
      <c r="Z2" s="22" t="s">
        <v>109</v>
      </c>
      <c r="AA2" s="22" t="s">
        <v>110</v>
      </c>
      <c r="AB2" s="22" t="s">
        <v>111</v>
      </c>
      <c r="AC2" s="22" t="s">
        <v>112</v>
      </c>
      <c r="AD2" s="22" t="s">
        <v>113</v>
      </c>
      <c r="AE2" s="22" t="s">
        <v>114</v>
      </c>
      <c r="AF2" s="22" t="s">
        <v>115</v>
      </c>
      <c r="AG2" s="22" t="s">
        <v>116</v>
      </c>
      <c r="AH2" s="22" t="s">
        <v>117</v>
      </c>
      <c r="AI2" s="22" t="s">
        <v>118</v>
      </c>
      <c r="AJ2" s="22" t="s">
        <v>119</v>
      </c>
      <c r="AK2" s="22" t="s">
        <v>120</v>
      </c>
      <c r="AL2" s="22" t="s">
        <v>121</v>
      </c>
      <c r="AM2" s="22" t="s">
        <v>122</v>
      </c>
      <c r="AN2" s="22" t="s">
        <v>123</v>
      </c>
      <c r="AO2" s="22" t="s">
        <v>124</v>
      </c>
      <c r="AP2" s="22" t="s">
        <v>125</v>
      </c>
      <c r="AQ2" s="22" t="s">
        <v>126</v>
      </c>
      <c r="AR2" s="22" t="s">
        <v>127</v>
      </c>
      <c r="AS2" s="22" t="s">
        <v>128</v>
      </c>
      <c r="AT2" s="22" t="s">
        <v>129</v>
      </c>
      <c r="AU2" s="22" t="s">
        <v>130</v>
      </c>
      <c r="AV2" s="22" t="s">
        <v>131</v>
      </c>
      <c r="AW2" s="22" t="s">
        <v>132</v>
      </c>
      <c r="AX2" s="22" t="s">
        <v>133</v>
      </c>
      <c r="AY2" s="22" t="s">
        <v>134</v>
      </c>
      <c r="AZ2" s="22" t="s">
        <v>135</v>
      </c>
      <c r="BA2" s="22" t="s">
        <v>136</v>
      </c>
      <c r="BB2" s="22" t="s">
        <v>137</v>
      </c>
      <c r="BC2" s="22" t="s">
        <v>138</v>
      </c>
      <c r="BD2" s="22" t="s">
        <v>139</v>
      </c>
      <c r="BE2" s="22" t="s">
        <v>140</v>
      </c>
      <c r="BF2" s="22" t="s">
        <v>141</v>
      </c>
      <c r="BG2" s="22" t="s">
        <v>142</v>
      </c>
      <c r="BH2" s="22" t="s">
        <v>143</v>
      </c>
      <c r="BI2" s="22" t="s">
        <v>144</v>
      </c>
      <c r="BJ2" s="22" t="s">
        <v>145</v>
      </c>
      <c r="BK2" s="22" t="s">
        <v>146</v>
      </c>
      <c r="BL2" s="22" t="s">
        <v>147</v>
      </c>
      <c r="BM2" s="22" t="s">
        <v>148</v>
      </c>
      <c r="BN2" s="22" t="s">
        <v>149</v>
      </c>
      <c r="BO2" s="22" t="s">
        <v>150</v>
      </c>
      <c r="BP2" s="22" t="s">
        <v>151</v>
      </c>
      <c r="BQ2" s="22" t="s">
        <v>152</v>
      </c>
      <c r="BR2" s="22" t="s">
        <v>153</v>
      </c>
      <c r="BS2" s="22" t="s">
        <v>154</v>
      </c>
      <c r="BT2" s="22" t="s">
        <v>155</v>
      </c>
      <c r="BU2" s="22" t="s">
        <v>156</v>
      </c>
      <c r="BV2" s="22" t="s">
        <v>157</v>
      </c>
      <c r="BW2" s="22" t="s">
        <v>158</v>
      </c>
      <c r="BX2" s="22" t="s">
        <v>159</v>
      </c>
      <c r="BY2" s="22" t="s">
        <v>160</v>
      </c>
      <c r="BZ2" s="22" t="s">
        <v>161</v>
      </c>
      <c r="CA2" s="22" t="s">
        <v>162</v>
      </c>
      <c r="CB2" s="22" t="s">
        <v>163</v>
      </c>
      <c r="CC2" s="22" t="s">
        <v>164</v>
      </c>
      <c r="CD2" s="22" t="s">
        <v>165</v>
      </c>
      <c r="CE2" s="22" t="s">
        <v>166</v>
      </c>
      <c r="CF2" s="22" t="s">
        <v>167</v>
      </c>
      <c r="CG2" s="22" t="s">
        <v>168</v>
      </c>
      <c r="CH2" s="22" t="s">
        <v>169</v>
      </c>
      <c r="CI2" s="22" t="s">
        <v>170</v>
      </c>
      <c r="CJ2" s="22" t="s">
        <v>171</v>
      </c>
      <c r="CK2" s="22" t="s">
        <v>172</v>
      </c>
      <c r="CL2" s="22"/>
    </row>
    <row r="3" spans="1:93" ht="15" hidden="1" customHeight="1">
      <c r="A3" s="24">
        <f>$N$8</f>
        <v>34</v>
      </c>
      <c r="B3" s="25" t="str">
        <f>$N$9</f>
        <v/>
      </c>
      <c r="C3" s="25" t="str">
        <f>$N$10</f>
        <v/>
      </c>
      <c r="D3" s="25" t="str">
        <f>$N$11</f>
        <v/>
      </c>
      <c r="E3" s="25" t="str">
        <f>$N$12</f>
        <v/>
      </c>
      <c r="F3" s="25" t="str">
        <f>$N$13</f>
        <v/>
      </c>
      <c r="G3" s="25" t="str">
        <f>$N$14</f>
        <v/>
      </c>
      <c r="H3" s="25" t="str">
        <f>$N$15</f>
        <v/>
      </c>
      <c r="I3" s="25" t="str">
        <f>$N$16</f>
        <v/>
      </c>
      <c r="J3" s="25" t="str">
        <f>$N$17</f>
        <v/>
      </c>
      <c r="K3" s="25" t="str">
        <f>$N$18</f>
        <v/>
      </c>
      <c r="L3" s="25" t="str">
        <f>$N$19</f>
        <v/>
      </c>
      <c r="M3" s="25" t="str">
        <f>$N$20</f>
        <v/>
      </c>
      <c r="N3" s="25" t="str">
        <f>$N$21</f>
        <v/>
      </c>
      <c r="O3" s="25" t="str">
        <f>$N$22</f>
        <v/>
      </c>
      <c r="P3" s="25" t="str">
        <f>$N$23</f>
        <v/>
      </c>
      <c r="Q3" s="25" t="str">
        <f>$N$24</f>
        <v/>
      </c>
      <c r="R3" s="25" t="str">
        <f>$N$25</f>
        <v/>
      </c>
      <c r="S3" s="25" t="str">
        <f>$N$26</f>
        <v/>
      </c>
      <c r="T3" s="26" t="str">
        <f>$N$27</f>
        <v/>
      </c>
      <c r="U3" s="25" t="str">
        <f>$N$28</f>
        <v/>
      </c>
      <c r="V3" s="25" t="str">
        <f>$N$29</f>
        <v/>
      </c>
      <c r="W3" s="25" t="str">
        <f>$N$30</f>
        <v/>
      </c>
      <c r="X3" s="25" t="str">
        <f>$N$31</f>
        <v/>
      </c>
      <c r="Y3" s="25" t="str">
        <f>$N$32</f>
        <v/>
      </c>
      <c r="Z3" s="25" t="str">
        <f>$N$33</f>
        <v/>
      </c>
      <c r="AA3" s="25" t="str">
        <f>$N$34</f>
        <v/>
      </c>
      <c r="AB3" s="25" t="str">
        <f>$N$35</f>
        <v/>
      </c>
      <c r="AC3" s="25" t="str">
        <f>$N$36</f>
        <v/>
      </c>
      <c r="AD3" s="25" t="str">
        <f>$N$37</f>
        <v/>
      </c>
      <c r="AE3" s="25" t="str">
        <f>$N$38</f>
        <v/>
      </c>
      <c r="AF3" s="25" t="str">
        <f>$N$39</f>
        <v/>
      </c>
      <c r="AG3" s="25" t="str">
        <f>$N$40</f>
        <v/>
      </c>
      <c r="AH3" s="25" t="str">
        <f>$N$41</f>
        <v/>
      </c>
      <c r="AI3" s="25" t="str">
        <f>$N$42</f>
        <v/>
      </c>
      <c r="AJ3" s="25" t="str">
        <f>$N$43</f>
        <v/>
      </c>
      <c r="AK3" s="25" t="str">
        <f>$N$44</f>
        <v/>
      </c>
      <c r="AL3" s="25" t="str">
        <f>$N$45</f>
        <v/>
      </c>
      <c r="AM3" s="25" t="str">
        <f>$N$46</f>
        <v/>
      </c>
      <c r="AN3" s="25" t="str">
        <f>$N$47</f>
        <v/>
      </c>
      <c r="AO3" s="25" t="str">
        <f>$N$48</f>
        <v/>
      </c>
      <c r="AP3" s="25" t="str">
        <f>$N$49</f>
        <v/>
      </c>
      <c r="AQ3" s="25" t="str">
        <f>$N$50</f>
        <v/>
      </c>
      <c r="AR3" s="25" t="str">
        <f>$N$51</f>
        <v>-</v>
      </c>
      <c r="AS3" s="25" t="str">
        <f>$N$52</f>
        <v>-</v>
      </c>
      <c r="AT3" s="25" t="str">
        <f>$N$53</f>
        <v>-</v>
      </c>
      <c r="AU3" s="25" t="str">
        <f>$N$54</f>
        <v/>
      </c>
      <c r="AV3" s="25" t="str">
        <f>$N$55</f>
        <v/>
      </c>
      <c r="AW3" s="25" t="str">
        <f>$N$56</f>
        <v/>
      </c>
      <c r="AX3" s="25" t="str">
        <f>$N$57</f>
        <v/>
      </c>
      <c r="AY3" s="25" t="str">
        <f>$N$58</f>
        <v/>
      </c>
      <c r="AZ3" s="25" t="str">
        <f>$N$59</f>
        <v/>
      </c>
      <c r="BA3" s="25">
        <f>$N$60</f>
        <v>2025</v>
      </c>
      <c r="BB3" s="25" t="str">
        <f>$N$61</f>
        <v/>
      </c>
      <c r="BC3" s="25" t="str">
        <f>$N$62</f>
        <v/>
      </c>
      <c r="BD3" s="25" t="str">
        <f>$N$63</f>
        <v/>
      </c>
      <c r="BE3" s="25" t="str">
        <f>$N$64</f>
        <v/>
      </c>
      <c r="BF3" s="25" t="str">
        <f>$N$65</f>
        <v/>
      </c>
      <c r="BG3" s="25" t="str">
        <f>$N$66</f>
        <v/>
      </c>
      <c r="BH3" s="25" t="str">
        <f>$N$67</f>
        <v/>
      </c>
      <c r="BI3" s="25" t="str">
        <f>$N$68</f>
        <v/>
      </c>
      <c r="BJ3" s="25" t="str">
        <f>$N$69</f>
        <v/>
      </c>
      <c r="BK3" s="25" t="str">
        <f>$N$70</f>
        <v/>
      </c>
      <c r="BL3" s="25" t="str">
        <f>$N$71</f>
        <v/>
      </c>
      <c r="BM3" s="25" t="str">
        <f>$N$72</f>
        <v/>
      </c>
      <c r="BN3" s="25" t="str">
        <f>$N$73</f>
        <v/>
      </c>
      <c r="BO3" s="25" t="str">
        <f>$N$74</f>
        <v/>
      </c>
      <c r="BP3" s="25" t="str">
        <f>$N$75</f>
        <v/>
      </c>
      <c r="BQ3" s="25" t="str">
        <f>$N$76</f>
        <v/>
      </c>
      <c r="BR3" s="25" t="str">
        <f>$N$77</f>
        <v/>
      </c>
      <c r="BS3" s="25" t="str">
        <f>$N$78</f>
        <v/>
      </c>
      <c r="BT3" s="25" t="str">
        <f>$N$79</f>
        <v/>
      </c>
      <c r="BU3" s="25" t="str">
        <f>$N$80</f>
        <v/>
      </c>
      <c r="BV3" s="25" t="str">
        <f>$N$81</f>
        <v/>
      </c>
      <c r="BW3" s="25" t="str">
        <f>$N$82</f>
        <v/>
      </c>
      <c r="BX3" s="25" t="str">
        <f>$N$83</f>
        <v/>
      </c>
      <c r="BY3" s="25" t="str">
        <f>$N$84</f>
        <v/>
      </c>
      <c r="BZ3" s="25" t="str">
        <f>$N$85</f>
        <v/>
      </c>
      <c r="CA3" s="25" t="str">
        <f>$N$86</f>
        <v/>
      </c>
      <c r="CB3" s="25" t="str">
        <f>$N$87</f>
        <v/>
      </c>
      <c r="CC3" s="25" t="str">
        <f>$N$88</f>
        <v/>
      </c>
      <c r="CD3" s="25" t="str">
        <f>$N$89</f>
        <v/>
      </c>
      <c r="CE3" s="25" t="str">
        <f>$N$90</f>
        <v/>
      </c>
      <c r="CF3" s="25" t="str">
        <f>$N$91</f>
        <v/>
      </c>
      <c r="CG3" s="25" t="str">
        <f>$N$92</f>
        <v/>
      </c>
      <c r="CH3" s="25" t="str">
        <f>$N$93</f>
        <v/>
      </c>
      <c r="CI3" s="25" t="str">
        <f>$N$94</f>
        <v/>
      </c>
      <c r="CJ3" s="25" t="str">
        <f>$N$95</f>
        <v/>
      </c>
      <c r="CK3" s="25" t="str">
        <f>$N$96</f>
        <v/>
      </c>
      <c r="CL3" s="25"/>
      <c r="CM3" s="25"/>
      <c r="CN3" s="25"/>
      <c r="CO3" s="25"/>
    </row>
    <row r="4" spans="1:93" ht="15" hidden="1" customHeight="1">
      <c r="A4" s="27"/>
      <c r="B4" s="28" t="s">
        <v>173</v>
      </c>
      <c r="C4" s="29">
        <v>2025</v>
      </c>
      <c r="D4" s="30" t="s">
        <v>50</v>
      </c>
      <c r="E4" s="31"/>
      <c r="F4" s="32" t="s">
        <v>174</v>
      </c>
      <c r="H4" s="33"/>
      <c r="I4" s="33"/>
      <c r="J4" s="33"/>
      <c r="K4" s="33"/>
      <c r="M4" s="34"/>
      <c r="N4" s="35">
        <v>2026</v>
      </c>
    </row>
    <row r="5" spans="1:93" ht="11.25" hidden="1" customHeight="1">
      <c r="A5" s="37">
        <v>2</v>
      </c>
      <c r="B5" s="38"/>
      <c r="C5" s="39"/>
      <c r="D5" s="40"/>
      <c r="E5" s="40"/>
      <c r="F5" s="40"/>
      <c r="G5" s="40"/>
      <c r="H5" s="40"/>
      <c r="I5" s="41"/>
      <c r="J5" s="42"/>
      <c r="K5" s="42"/>
      <c r="M5" s="24"/>
      <c r="N5" s="43"/>
    </row>
    <row r="6" spans="1:93" ht="34.5" customHeight="1">
      <c r="A6" s="44"/>
      <c r="B6" s="44"/>
      <c r="C6" s="45" t="s">
        <v>175</v>
      </c>
      <c r="D6" s="46"/>
      <c r="E6" s="46"/>
      <c r="F6" s="46"/>
      <c r="G6" s="46"/>
      <c r="H6" s="46"/>
      <c r="I6" s="46"/>
      <c r="J6" s="46"/>
      <c r="K6" s="47"/>
      <c r="L6" s="24">
        <v>46073</v>
      </c>
      <c r="M6" s="48">
        <f ca="1">YEAR(TODAY())</f>
        <v>2025</v>
      </c>
      <c r="N6" s="49">
        <f>YEAR(L6)</f>
        <v>2026</v>
      </c>
      <c r="O6" s="50" t="str">
        <f>"申込締切：令和"&amp;TEXT(L6,"e")&amp;"年"&amp;TEXT(L6,"m")&amp;"月"&amp;TEXT(L6,"d")&amp;"日("&amp;TEXT(L6,"aaa")&amp;")まで"</f>
        <v>申込締切：令和8年2月20日(金)まで</v>
      </c>
      <c r="P6" s="51" t="str">
        <f>"申込締切："&amp;TEXT(L6,"m")&amp;"月"&amp;TEXT(L6,"d")&amp;"日("&amp;TEXT(L6,"aaa")&amp;")まで"</f>
        <v>申込締切：2月20日(金)まで</v>
      </c>
      <c r="R6" s="43"/>
    </row>
    <row r="7" spans="1:93" ht="25.5" customHeight="1">
      <c r="B7" s="53"/>
      <c r="C7" s="54" t="str">
        <f ca="1">IF(L6&gt;0,IF(M6=N6,P6,O6),"")</f>
        <v>申込締切：令和8年2月20日(金)まで</v>
      </c>
      <c r="D7" s="54"/>
      <c r="E7" s="55"/>
      <c r="F7" s="56" t="s">
        <v>176</v>
      </c>
      <c r="G7" s="24" t="s">
        <v>177</v>
      </c>
      <c r="H7" s="57"/>
      <c r="I7" s="58"/>
      <c r="J7" s="59"/>
      <c r="K7" s="59"/>
      <c r="M7" s="60">
        <v>0</v>
      </c>
      <c r="N7" s="61">
        <f>IF(LEN(D13)&gt;0,1,0)+IF(LEN(D14)&gt;0,2,0)</f>
        <v>0</v>
      </c>
    </row>
    <row r="8" spans="1:93" ht="18.75" customHeight="1">
      <c r="B8" s="62"/>
      <c r="C8" s="63" t="str">
        <f>IF(L98&gt;0,"※各項目をもれなく入力お願いします。（黄色の箇所はリスト▼から選択してください）","※各項目をもれなく入力お願いします。（黄色の箇所はリスト▼から選択してください）")</f>
        <v>※各項目をもれなく入力お願いします。（黄色の箇所はリスト▼から選択してください）</v>
      </c>
      <c r="D8" s="46"/>
      <c r="E8" s="46"/>
      <c r="F8" s="46"/>
      <c r="G8" s="46"/>
      <c r="H8" s="46"/>
      <c r="I8" s="46"/>
      <c r="J8" s="46"/>
      <c r="M8" s="1"/>
      <c r="N8" s="49">
        <v>34</v>
      </c>
      <c r="O8" s="64">
        <v>5</v>
      </c>
    </row>
    <row r="9" spans="1:93" ht="19.5" customHeight="1">
      <c r="B9" s="65"/>
      <c r="C9" s="66" t="s">
        <v>178</v>
      </c>
      <c r="D9" s="67" t="s">
        <v>179</v>
      </c>
      <c r="E9" s="68"/>
      <c r="F9" s="69"/>
      <c r="G9" s="70" t="s">
        <v>180</v>
      </c>
      <c r="H9" s="71"/>
      <c r="I9" s="72"/>
      <c r="J9" s="73"/>
      <c r="K9" s="74" t="s">
        <v>181</v>
      </c>
      <c r="L9" s="75">
        <f>IFERROR(FIND(CHAR(10),E9),0)</f>
        <v>0</v>
      </c>
      <c r="M9" s="2" t="s">
        <v>0</v>
      </c>
      <c r="N9" s="76" t="str">
        <f>IF(LEN(E9)&gt;0,E9,"")</f>
        <v/>
      </c>
      <c r="O9" s="64" t="s">
        <v>182</v>
      </c>
      <c r="Q9" s="77" t="str">
        <f>IF(L9+L10=0,"",IF(L9&gt;0,"「姓」","")&amp;IF(L10&gt;0,"「名」","")&amp;"改行しないでください")</f>
        <v/>
      </c>
    </row>
    <row r="10" spans="1:93" ht="19.5" customHeight="1">
      <c r="C10" s="66" t="s">
        <v>183</v>
      </c>
      <c r="D10" s="78"/>
      <c r="E10" s="79" t="s">
        <v>184</v>
      </c>
      <c r="F10" s="80"/>
      <c r="G10" s="81"/>
      <c r="H10" s="82" t="s">
        <v>185</v>
      </c>
      <c r="I10" s="83"/>
      <c r="J10" s="84"/>
      <c r="K10" s="85"/>
      <c r="L10" s="75">
        <f>IFERROR(FIND(CHAR(10),H9),0)</f>
        <v>0</v>
      </c>
      <c r="M10" s="2" t="s">
        <v>1</v>
      </c>
      <c r="N10" s="76" t="str">
        <f>IF(LEN(H9)&gt;0,H9,"")</f>
        <v/>
      </c>
      <c r="O10" s="64" t="s">
        <v>182</v>
      </c>
      <c r="Q10" s="77" t="str">
        <f>IF(L11+L12=0,"",IF(L11&gt;0,"「姓かな」","")&amp;IF(L12&gt;0,"「名かな」","")&amp;"改行しないでください")</f>
        <v/>
      </c>
      <c r="S10" s="52" t="str">
        <f>IF(LENB(DBCS(F10))-LENB(ASC(F10))=0,"",1)</f>
        <v/>
      </c>
    </row>
    <row r="11" spans="1:93" ht="19.5" customHeight="1">
      <c r="C11" s="66" t="s">
        <v>186</v>
      </c>
      <c r="D11" s="86"/>
      <c r="E11" s="87"/>
      <c r="F11" s="87"/>
      <c r="G11" s="88" t="str">
        <f>IF(LEN(D11)&gt;0,D11,"")</f>
        <v/>
      </c>
      <c r="H11" s="88"/>
      <c r="I11" s="89"/>
      <c r="J11" s="89"/>
      <c r="K11" s="90">
        <v>5</v>
      </c>
      <c r="L11" s="75">
        <f>IFERROR(FIND(CHAR(10),F10),0)</f>
        <v>0</v>
      </c>
      <c r="M11" s="2" t="s">
        <v>2</v>
      </c>
      <c r="N11" s="76" t="str">
        <f>IF(LEN(F10)&gt;0,F10,"")</f>
        <v/>
      </c>
      <c r="O11" s="64" t="s">
        <v>182</v>
      </c>
      <c r="Q11" s="77"/>
    </row>
    <row r="12" spans="1:93" ht="19.5" customHeight="1">
      <c r="C12" s="14" t="s">
        <v>187</v>
      </c>
      <c r="D12" s="91"/>
      <c r="E12" s="92"/>
      <c r="F12" s="92"/>
      <c r="G12" s="93"/>
      <c r="H12" s="94"/>
      <c r="I12" s="95"/>
      <c r="J12" s="94"/>
      <c r="K12" s="90">
        <v>7</v>
      </c>
      <c r="L12" s="75">
        <f>IFERROR(FIND(CHAR(10),I10),0)</f>
        <v>0</v>
      </c>
      <c r="M12" s="1" t="s">
        <v>3</v>
      </c>
      <c r="N12" s="76" t="str">
        <f>IF(LEN(I10)&gt;0,I10,"")</f>
        <v/>
      </c>
      <c r="O12" s="64" t="s">
        <v>182</v>
      </c>
    </row>
    <row r="13" spans="1:93" ht="19.5" customHeight="1">
      <c r="C13" s="8" t="s">
        <v>188</v>
      </c>
      <c r="D13" s="96"/>
      <c r="E13" s="97"/>
      <c r="F13" s="97"/>
      <c r="G13" s="97"/>
      <c r="H13" s="97"/>
      <c r="I13" s="97"/>
      <c r="J13" s="97"/>
      <c r="K13" s="98"/>
      <c r="M13" s="2" t="s">
        <v>4</v>
      </c>
      <c r="N13" s="99" t="str">
        <f>IF(LEN(D11)&gt;0,D11,"")</f>
        <v/>
      </c>
      <c r="O13" s="64" t="s">
        <v>182</v>
      </c>
      <c r="Q13" s="77" t="str">
        <f>IF(L17=0,"","「勤務先名称」改行しないでください")</f>
        <v/>
      </c>
      <c r="R13" s="100" t="s">
        <v>189</v>
      </c>
    </row>
    <row r="14" spans="1:93" ht="19.5" hidden="1" customHeight="1">
      <c r="C14" s="8"/>
      <c r="D14" s="101"/>
      <c r="E14" s="102"/>
      <c r="F14" s="102"/>
      <c r="G14" s="102"/>
      <c r="H14" s="102"/>
      <c r="I14" s="102"/>
      <c r="J14" s="102"/>
      <c r="K14" s="103"/>
      <c r="M14" s="2" t="s">
        <v>5</v>
      </c>
      <c r="N14" s="99" t="str">
        <f>IF(LEN(D14)&gt;0,D14,"")</f>
        <v/>
      </c>
      <c r="O14" s="64"/>
      <c r="Q14" s="77"/>
      <c r="R14" s="100" t="s">
        <v>190</v>
      </c>
    </row>
    <row r="15" spans="1:93" ht="19.5" customHeight="1">
      <c r="C15" s="66" t="s">
        <v>191</v>
      </c>
      <c r="D15" s="101"/>
      <c r="E15" s="102"/>
      <c r="F15" s="102"/>
      <c r="G15" s="102"/>
      <c r="H15" s="102"/>
      <c r="I15" s="102"/>
      <c r="J15" s="102"/>
      <c r="K15" s="103"/>
      <c r="L15" s="75">
        <f>IFERROR(FIND(CHAR(10),D15),0)</f>
        <v>0</v>
      </c>
      <c r="M15" s="2" t="s">
        <v>6</v>
      </c>
      <c r="N15" s="99" t="str">
        <f>IF(LEN(D15)&gt;0,D15,"")</f>
        <v/>
      </c>
      <c r="O15" s="64" t="s">
        <v>182</v>
      </c>
      <c r="Q15" s="77" t="str">
        <f>IF(L15=0,"","「所属部署」改行しないでください")</f>
        <v/>
      </c>
      <c r="R15" s="100" t="s">
        <v>192</v>
      </c>
    </row>
    <row r="16" spans="1:93" ht="19.5" customHeight="1">
      <c r="C16" s="66" t="s">
        <v>193</v>
      </c>
      <c r="D16" s="104"/>
      <c r="E16" s="105"/>
      <c r="F16" s="105"/>
      <c r="G16" s="105"/>
      <c r="H16" s="106"/>
      <c r="I16" s="106"/>
      <c r="J16" s="106"/>
      <c r="K16" s="107"/>
      <c r="L16" s="75">
        <f t="shared" ref="L16:L17" si="0">IFERROR(FIND(CHAR(10),D16),0)</f>
        <v>0</v>
      </c>
      <c r="M16" s="2" t="s">
        <v>7</v>
      </c>
      <c r="N16" s="108" t="str">
        <f>IF(LEN(D12)&gt;0,D12,"")</f>
        <v/>
      </c>
      <c r="O16" s="64" t="s">
        <v>182</v>
      </c>
      <c r="Q16" s="77" t="str">
        <f>IF(L18=0,"","「現職種」改行しないでください")</f>
        <v/>
      </c>
    </row>
    <row r="17" spans="2:18" ht="19.5" customHeight="1">
      <c r="C17" s="66" t="s">
        <v>194</v>
      </c>
      <c r="D17" s="101"/>
      <c r="E17" s="109"/>
      <c r="F17" s="109"/>
      <c r="G17" s="109"/>
      <c r="H17" s="109"/>
      <c r="I17" s="109"/>
      <c r="J17" s="109"/>
      <c r="K17" s="103"/>
      <c r="L17" s="75">
        <f t="shared" si="0"/>
        <v>0</v>
      </c>
      <c r="M17" s="2" t="s">
        <v>8</v>
      </c>
      <c r="N17" s="76" t="str">
        <f>IF(LEN(D13)&gt;0,D13,"")</f>
        <v/>
      </c>
      <c r="O17" s="64" t="s">
        <v>182</v>
      </c>
      <c r="Q17" s="77" t="str">
        <f>IF(L19=0,"","「現職名」改行しないでください")</f>
        <v/>
      </c>
    </row>
    <row r="18" spans="2:18" ht="19.5" hidden="1" customHeight="1">
      <c r="B18" s="24" t="s">
        <v>195</v>
      </c>
      <c r="C18" s="110"/>
      <c r="D18" s="111"/>
      <c r="E18" s="112"/>
      <c r="F18" s="112"/>
      <c r="G18" s="113"/>
      <c r="H18" s="114" t="s">
        <v>196</v>
      </c>
      <c r="I18" s="113"/>
      <c r="J18" s="115" t="s">
        <v>197</v>
      </c>
      <c r="K18" s="116"/>
      <c r="L18" s="75">
        <f>IFERROR(FIND(CHAR(10),D16),0)</f>
        <v>0</v>
      </c>
      <c r="M18" s="1" t="s">
        <v>9</v>
      </c>
      <c r="N18" s="76" t="str">
        <f t="shared" ref="N18:N19" si="1">IF(LEN(D16)&gt;0,D16,"")</f>
        <v/>
      </c>
      <c r="O18" s="64" t="s">
        <v>182</v>
      </c>
      <c r="P18" s="117" t="s">
        <v>198</v>
      </c>
      <c r="Q18" s="24">
        <f>IF(F93+F94=100,1,IF(G18="＊＊＊",0,IF(F93&lt;=G18,IF(G18&lt;=F94,1,0),0)))</f>
        <v>1</v>
      </c>
    </row>
    <row r="19" spans="2:18" ht="40.5" customHeight="1">
      <c r="B19" s="118" t="s">
        <v>199</v>
      </c>
      <c r="C19" s="119" t="s">
        <v>200</v>
      </c>
      <c r="D19" s="120"/>
      <c r="E19" s="121"/>
      <c r="F19" s="121"/>
      <c r="G19" s="121"/>
      <c r="H19" s="121"/>
      <c r="I19" s="121"/>
      <c r="J19" s="121"/>
      <c r="K19" s="74"/>
      <c r="L19" s="75">
        <f>IFERROR(FIND(CHAR(10),D17),0)</f>
        <v>0</v>
      </c>
      <c r="M19" s="1" t="s">
        <v>10</v>
      </c>
      <c r="N19" s="76" t="str">
        <f t="shared" si="1"/>
        <v/>
      </c>
      <c r="O19" s="122" t="s">
        <v>182</v>
      </c>
      <c r="P19" s="24">
        <f>LEN(D19)-LEN(SUBSTITUTE(D19,CHAR(10),""))</f>
        <v>0</v>
      </c>
      <c r="Q19" s="77" t="str">
        <f>IF(L22=0,"","「参加実績」改行しないでください")</f>
        <v/>
      </c>
      <c r="R19" s="123" t="str">
        <f>IF(LEN(D19)&gt;0,"",IF(D35="①発達障害者地域支援マネジャー基礎研修修了者","⇦ 記入お願いします（必須）",""))</f>
        <v/>
      </c>
    </row>
    <row r="20" spans="2:18" ht="19.5" hidden="1" customHeight="1">
      <c r="B20" s="118" t="s">
        <v>201</v>
      </c>
      <c r="C20" s="14"/>
      <c r="D20" s="124"/>
      <c r="E20" s="125"/>
      <c r="F20" s="126"/>
      <c r="G20" s="127"/>
      <c r="H20" s="128"/>
      <c r="I20" s="129"/>
      <c r="J20" s="130" t="b">
        <v>1</v>
      </c>
      <c r="K20" s="131"/>
      <c r="L20" s="132"/>
      <c r="M20" s="1" t="s">
        <v>11</v>
      </c>
      <c r="N20" s="133" t="str">
        <f>IF(LEN(G18)&gt;0,G18,"")</f>
        <v/>
      </c>
      <c r="O20" s="122" t="s">
        <v>182</v>
      </c>
      <c r="R20" s="134"/>
    </row>
    <row r="21" spans="2:18" ht="19.5" hidden="1" customHeight="1">
      <c r="B21" s="118" t="s">
        <v>201</v>
      </c>
      <c r="C21" s="14"/>
      <c r="D21" s="135"/>
      <c r="E21" s="136"/>
      <c r="F21" s="137"/>
      <c r="G21" s="138"/>
      <c r="H21" s="139"/>
      <c r="I21" s="140"/>
      <c r="J21" s="141" t="b">
        <v>1</v>
      </c>
      <c r="K21" s="90"/>
      <c r="L21" s="132"/>
      <c r="M21" s="2" t="s">
        <v>12</v>
      </c>
      <c r="N21" s="133" t="str">
        <f>IF(LEN(I18)&gt;0,I18,"")</f>
        <v/>
      </c>
      <c r="O21" s="122" t="s">
        <v>182</v>
      </c>
      <c r="R21" s="134"/>
    </row>
    <row r="22" spans="2:18" ht="19.5" hidden="1" customHeight="1">
      <c r="B22" s="118" t="s">
        <v>201</v>
      </c>
      <c r="C22" s="14"/>
      <c r="D22" s="142"/>
      <c r="E22" s="143"/>
      <c r="F22" s="143"/>
      <c r="G22" s="144" t="str">
        <f>IF(LEN(D22)&gt;0,D22,"")</f>
        <v/>
      </c>
      <c r="H22" s="144"/>
      <c r="I22" s="145"/>
      <c r="J22" s="145"/>
      <c r="K22" s="74">
        <v>5</v>
      </c>
      <c r="L22" s="75">
        <f t="shared" ref="L22" si="2">IFERROR(FIND(CHAR(10),D22),0)</f>
        <v>0</v>
      </c>
      <c r="M22" s="3" t="s">
        <v>13</v>
      </c>
      <c r="N22" s="146" t="str">
        <f>IF(LEN(D19)&gt;0,D19,"")</f>
        <v/>
      </c>
      <c r="O22" s="64" t="s">
        <v>182</v>
      </c>
    </row>
    <row r="23" spans="2:18" ht="19.5" hidden="1" customHeight="1">
      <c r="B23" s="118" t="s">
        <v>201</v>
      </c>
      <c r="C23" s="14"/>
      <c r="D23" s="147"/>
      <c r="E23" s="102"/>
      <c r="F23" s="148"/>
      <c r="G23" s="149"/>
      <c r="H23" s="150"/>
      <c r="I23" s="151"/>
      <c r="J23" s="152" t="b">
        <v>1</v>
      </c>
      <c r="K23" s="74"/>
      <c r="L23" s="132"/>
      <c r="M23" s="4" t="s">
        <v>14</v>
      </c>
      <c r="N23" s="153" t="str">
        <f>IF(LEN(D20)&gt;0,D20,"")</f>
        <v/>
      </c>
      <c r="O23" s="64" t="s">
        <v>202</v>
      </c>
    </row>
    <row r="24" spans="2:18" ht="19.5" hidden="1" customHeight="1">
      <c r="B24" s="118" t="s">
        <v>201</v>
      </c>
      <c r="C24" s="14"/>
      <c r="D24" s="154"/>
      <c r="E24" s="155"/>
      <c r="F24" s="155"/>
      <c r="G24" s="155"/>
      <c r="H24" s="156"/>
      <c r="I24" s="156"/>
      <c r="J24" s="156"/>
      <c r="K24" s="74"/>
      <c r="L24" s="24">
        <f t="shared" ref="L24:L25" si="3">IFERROR(FIND(CHAR(10),D24),0)</f>
        <v>0</v>
      </c>
      <c r="M24" s="5" t="s">
        <v>15</v>
      </c>
      <c r="N24" s="133" t="str">
        <f t="shared" ref="N24:N27" si="4">IF(LEN(D21)&gt;0,D21,"")</f>
        <v/>
      </c>
      <c r="O24" s="64" t="s">
        <v>202</v>
      </c>
    </row>
    <row r="25" spans="2:18" ht="19.5" hidden="1" customHeight="1">
      <c r="B25" s="118" t="s">
        <v>201</v>
      </c>
      <c r="C25" s="14"/>
      <c r="D25" s="154"/>
      <c r="E25" s="155"/>
      <c r="F25" s="155"/>
      <c r="G25" s="155"/>
      <c r="H25" s="156"/>
      <c r="I25" s="156"/>
      <c r="J25" s="156"/>
      <c r="K25" s="74"/>
      <c r="L25" s="24">
        <f t="shared" si="3"/>
        <v>0</v>
      </c>
      <c r="M25" s="5" t="s">
        <v>16</v>
      </c>
      <c r="N25" s="133" t="str">
        <f t="shared" si="4"/>
        <v/>
      </c>
      <c r="O25" s="64" t="s">
        <v>202</v>
      </c>
    </row>
    <row r="26" spans="2:18" ht="19.5" hidden="1" customHeight="1">
      <c r="B26" s="118" t="s">
        <v>201</v>
      </c>
      <c r="C26" s="14"/>
      <c r="D26" s="157"/>
      <c r="E26" s="102"/>
      <c r="F26" s="102"/>
      <c r="G26" s="102"/>
      <c r="H26" s="102"/>
      <c r="I26" s="102"/>
      <c r="J26" s="102"/>
      <c r="K26" s="103"/>
      <c r="L26" s="132"/>
      <c r="M26" s="5" t="s">
        <v>17</v>
      </c>
      <c r="N26" s="133" t="str">
        <f t="shared" si="4"/>
        <v/>
      </c>
      <c r="O26" s="64" t="s">
        <v>202</v>
      </c>
    </row>
    <row r="27" spans="2:18" ht="21.75" customHeight="1">
      <c r="B27" s="118" t="s">
        <v>199</v>
      </c>
      <c r="C27" s="14" t="s">
        <v>203</v>
      </c>
      <c r="D27" s="158"/>
      <c r="E27" s="159"/>
      <c r="F27" s="160"/>
      <c r="G27" s="113"/>
      <c r="H27" s="161" t="s">
        <v>196</v>
      </c>
      <c r="I27" s="162"/>
      <c r="J27" s="163" t="s">
        <v>197</v>
      </c>
      <c r="K27" s="164"/>
      <c r="L27" s="132"/>
      <c r="M27" s="5" t="s">
        <v>18</v>
      </c>
      <c r="N27" s="133" t="str">
        <f t="shared" si="4"/>
        <v/>
      </c>
      <c r="O27" s="64" t="s">
        <v>202</v>
      </c>
      <c r="P27" s="117" t="s">
        <v>204</v>
      </c>
      <c r="Q27" s="24">
        <f>IF(G93+G94=100,1,IF(G27="＊＊＊",0,IF(G93&lt;=G27,IF(G27&lt;=G94,1,0),0)))</f>
        <v>1</v>
      </c>
    </row>
    <row r="28" spans="2:18" ht="19.5" hidden="1" customHeight="1">
      <c r="B28" s="118" t="s">
        <v>201</v>
      </c>
      <c r="C28" s="14"/>
      <c r="D28" s="142"/>
      <c r="E28" s="143"/>
      <c r="F28" s="143"/>
      <c r="G28" s="144" t="str">
        <f>IF(LEN(D28)&gt;0,D28,"")</f>
        <v/>
      </c>
      <c r="H28" s="144"/>
      <c r="I28" s="145"/>
      <c r="J28" s="145"/>
      <c r="K28" s="74">
        <v>5</v>
      </c>
      <c r="L28" s="132"/>
      <c r="M28" s="5" t="s">
        <v>19</v>
      </c>
      <c r="N28" s="133" t="str">
        <f>IF(LEN(D25)&gt;0,D25,"")</f>
        <v/>
      </c>
      <c r="O28" s="64" t="s">
        <v>202</v>
      </c>
    </row>
    <row r="29" spans="2:18" ht="19.5" hidden="1" customHeight="1">
      <c r="B29" s="118"/>
      <c r="C29" s="14"/>
      <c r="D29" s="165"/>
      <c r="E29" s="166"/>
      <c r="F29" s="166"/>
      <c r="G29" s="166"/>
      <c r="H29" s="167" t="s">
        <v>205</v>
      </c>
      <c r="I29" s="168"/>
      <c r="J29" s="169"/>
      <c r="K29" s="170"/>
      <c r="L29" s="132"/>
      <c r="M29" s="5" t="s">
        <v>20</v>
      </c>
      <c r="N29" s="133" t="str">
        <f>IF(LEN(E29)&gt;0,E29,"")&amp;IF(LEN(I29)&gt;0,I29,"")</f>
        <v/>
      </c>
      <c r="O29" s="64" t="s">
        <v>206</v>
      </c>
    </row>
    <row r="30" spans="2:18" ht="19.5" hidden="1" customHeight="1">
      <c r="B30" s="118"/>
      <c r="C30" s="14"/>
      <c r="D30" s="158"/>
      <c r="E30" s="171"/>
      <c r="F30" s="172"/>
      <c r="G30" s="113"/>
      <c r="H30" s="114" t="s">
        <v>196</v>
      </c>
      <c r="I30" s="113"/>
      <c r="J30" s="115" t="s">
        <v>197</v>
      </c>
      <c r="K30" s="116"/>
      <c r="L30" s="132"/>
      <c r="M30" s="5" t="s">
        <v>21</v>
      </c>
      <c r="N30" s="133" t="str">
        <f>IF(LEN(G30)&gt;0,G30,"")</f>
        <v/>
      </c>
      <c r="O30" s="64" t="s">
        <v>202</v>
      </c>
      <c r="P30" s="117" t="s">
        <v>207</v>
      </c>
      <c r="Q30" s="24">
        <f>IF(H93+H94=100,1,IF(G30="＊＊＊",0,IF(H93&lt;=G30,IF(G30&lt;=H94,1,0),0)))</f>
        <v>1</v>
      </c>
    </row>
    <row r="31" spans="2:18" ht="19.5" hidden="1" customHeight="1">
      <c r="B31" s="118"/>
      <c r="C31" s="14"/>
      <c r="D31" s="173" t="s">
        <v>182</v>
      </c>
      <c r="E31" s="174"/>
      <c r="F31" s="174"/>
      <c r="G31" s="174"/>
      <c r="H31" s="156"/>
      <c r="I31" s="156"/>
      <c r="J31" s="156"/>
      <c r="K31" s="74"/>
      <c r="L31" s="24">
        <f t="shared" ref="L31:L32" si="5">IFERROR(FIND(CHAR(10),D31),0)</f>
        <v>0</v>
      </c>
      <c r="M31" s="5" t="s">
        <v>22</v>
      </c>
      <c r="N31" s="133" t="str">
        <f>IF(LEN(I30)&gt;0,I30,"")</f>
        <v/>
      </c>
      <c r="O31" s="64" t="s">
        <v>202</v>
      </c>
    </row>
    <row r="32" spans="2:18" ht="19.5" hidden="1" customHeight="1">
      <c r="B32" s="118"/>
      <c r="C32" s="14"/>
      <c r="D32" s="173" t="s">
        <v>182</v>
      </c>
      <c r="E32" s="174"/>
      <c r="F32" s="174"/>
      <c r="G32" s="174"/>
      <c r="H32" s="156"/>
      <c r="I32" s="156"/>
      <c r="J32" s="156"/>
      <c r="K32" s="74"/>
      <c r="L32" s="24">
        <f t="shared" si="5"/>
        <v>0</v>
      </c>
      <c r="M32" s="5" t="s">
        <v>23</v>
      </c>
      <c r="N32" s="133" t="str">
        <f>IF(LEN(D31)&gt;0,D31,"")</f>
        <v/>
      </c>
      <c r="O32" s="64" t="s">
        <v>202</v>
      </c>
    </row>
    <row r="33" spans="1:20" ht="19.5" hidden="1" customHeight="1">
      <c r="B33" s="118" t="s">
        <v>201</v>
      </c>
      <c r="C33" s="110"/>
      <c r="D33" s="175"/>
      <c r="E33" s="176"/>
      <c r="F33" s="177"/>
      <c r="G33" s="178"/>
      <c r="H33" s="179" t="s">
        <v>196</v>
      </c>
      <c r="I33" s="178"/>
      <c r="J33" s="163" t="s">
        <v>197</v>
      </c>
      <c r="K33" s="164"/>
      <c r="L33" s="132"/>
      <c r="M33" s="5" t="s">
        <v>24</v>
      </c>
      <c r="N33" s="133" t="str">
        <f>IF(LEN(D32)&gt;0,D32,"")</f>
        <v/>
      </c>
      <c r="O33" s="64" t="s">
        <v>202</v>
      </c>
      <c r="P33" s="117" t="s">
        <v>208</v>
      </c>
      <c r="Q33" s="24">
        <f>IF(I93+I94=100,1,IF(G33="＊＊＊",0,IF(I93&lt;=G33,IF(G33&lt;=I94,1,0),0)))</f>
        <v>1</v>
      </c>
    </row>
    <row r="34" spans="1:20" ht="19.5" hidden="1" customHeight="1">
      <c r="B34" s="118" t="s">
        <v>201</v>
      </c>
      <c r="C34" s="14"/>
      <c r="D34" s="180"/>
      <c r="E34" s="181"/>
      <c r="F34" s="182"/>
      <c r="G34" s="183"/>
      <c r="H34" s="184" t="s">
        <v>196</v>
      </c>
      <c r="I34" s="183"/>
      <c r="J34" s="115" t="s">
        <v>197</v>
      </c>
      <c r="K34" s="116"/>
      <c r="L34" s="132"/>
      <c r="M34" s="5" t="s">
        <v>25</v>
      </c>
      <c r="N34" s="133" t="str">
        <f>IF(LEN(D26)&gt;0,D26,"")</f>
        <v/>
      </c>
      <c r="O34" s="64" t="s">
        <v>202</v>
      </c>
      <c r="P34" s="117" t="s">
        <v>209</v>
      </c>
      <c r="Q34" s="24">
        <f>IF(J93+J94=100,1,IF(G34="＊＊＊",0,IF(J94&lt;=G34,IF(G34&lt;=J95,1,0),0)))</f>
        <v>1</v>
      </c>
    </row>
    <row r="35" spans="1:20" ht="20.100000000000001" hidden="1" customHeight="1">
      <c r="B35" s="118" t="s">
        <v>199</v>
      </c>
      <c r="C35" s="185"/>
      <c r="D35" s="186"/>
      <c r="E35" s="187"/>
      <c r="F35" s="187"/>
      <c r="G35" s="187"/>
      <c r="H35" s="187"/>
      <c r="I35" s="187"/>
      <c r="J35" s="188"/>
      <c r="K35" s="189" t="str">
        <f>IF(L35=0,"",L35)</f>
        <v/>
      </c>
      <c r="L35" s="132" t="str">
        <f>IFERROR(VLOOKUP(D35,E121:F125,2),"")</f>
        <v/>
      </c>
      <c r="M35" s="5" t="s">
        <v>26</v>
      </c>
      <c r="N35" s="133" t="str">
        <f>IF(LEN(G27)&gt;0,G27,"")</f>
        <v/>
      </c>
      <c r="O35" s="64" t="s">
        <v>202</v>
      </c>
    </row>
    <row r="36" spans="1:20" ht="20.100000000000001" customHeight="1">
      <c r="C36" s="190" t="str">
        <f>IF(A5=1,"郵便物の送付先を記入してください","連絡先を記入してください")</f>
        <v>連絡先を記入してください</v>
      </c>
      <c r="D36" s="191"/>
      <c r="E36" s="192"/>
      <c r="F36" s="193"/>
      <c r="G36" s="193"/>
      <c r="H36" s="193"/>
      <c r="I36" s="193"/>
      <c r="J36" s="193"/>
      <c r="K36" s="193"/>
      <c r="L36" s="132"/>
      <c r="M36" s="5" t="s">
        <v>27</v>
      </c>
      <c r="N36" s="133" t="str">
        <f>IF(LEN(I27)&gt;0,I27,"")</f>
        <v/>
      </c>
      <c r="O36" s="64" t="s">
        <v>202</v>
      </c>
    </row>
    <row r="37" spans="1:20" ht="19.5" customHeight="1">
      <c r="B37" s="24" t="s">
        <v>201</v>
      </c>
      <c r="C37" s="7" t="s">
        <v>34</v>
      </c>
      <c r="D37" s="194"/>
      <c r="E37" s="195"/>
      <c r="F37" s="196"/>
      <c r="G37" s="196"/>
      <c r="H37" s="196"/>
      <c r="I37" s="196"/>
      <c r="J37" s="196"/>
      <c r="K37" s="197"/>
      <c r="L37" s="132"/>
      <c r="M37" s="5" t="s">
        <v>28</v>
      </c>
      <c r="N37" s="198" t="str">
        <f>IF(LEN(D28)&gt;0,D28,"")</f>
        <v/>
      </c>
      <c r="O37" s="64" t="s">
        <v>202</v>
      </c>
      <c r="Q37" s="199" t="str">
        <f>IF(A5=1,IF(R$36=3,"テキスト送付住所は下記の通りになります",R37),"")</f>
        <v/>
      </c>
    </row>
    <row r="38" spans="1:20" ht="19.5" customHeight="1">
      <c r="B38" s="24" t="s">
        <v>201</v>
      </c>
      <c r="C38" s="200" t="s">
        <v>210</v>
      </c>
      <c r="D38" s="201"/>
      <c r="E38" s="202"/>
      <c r="F38" s="202"/>
      <c r="G38" s="202"/>
      <c r="H38" s="202"/>
      <c r="I38" s="203" t="s">
        <v>211</v>
      </c>
      <c r="J38" s="204"/>
      <c r="K38" s="205" t="str">
        <f>IF(J38=1,"自宅",IF(J38=2,"勤務先",""))</f>
        <v/>
      </c>
      <c r="L38" s="24">
        <f t="shared" ref="L38:L39" si="6">IFERROR(FIND(CHAR(10),D38),0)</f>
        <v>0</v>
      </c>
      <c r="M38" s="5" t="s">
        <v>29</v>
      </c>
      <c r="N38" s="133" t="str">
        <f>IF(LEN(G33)&gt;0,G33,"")</f>
        <v/>
      </c>
      <c r="O38" s="64" t="s">
        <v>202</v>
      </c>
      <c r="Q38" s="206" t="str">
        <f>IF(A5=1,IF(R$36=3,"〒"&amp;D37,R38),"")</f>
        <v/>
      </c>
    </row>
    <row r="39" spans="1:20" ht="19.5" customHeight="1">
      <c r="B39" s="24" t="s">
        <v>212</v>
      </c>
      <c r="C39" s="207"/>
      <c r="D39" s="208"/>
      <c r="E39" s="209"/>
      <c r="F39" s="209"/>
      <c r="G39" s="209"/>
      <c r="H39" s="209"/>
      <c r="I39" s="203"/>
      <c r="J39" s="203" t="s">
        <v>213</v>
      </c>
      <c r="K39" s="197"/>
      <c r="L39" s="24">
        <f t="shared" si="6"/>
        <v>0</v>
      </c>
      <c r="M39" s="5" t="s">
        <v>30</v>
      </c>
      <c r="N39" s="133" t="str">
        <f>IF(LEN(I33)&gt;0,I33,"")</f>
        <v/>
      </c>
      <c r="O39" s="64" t="s">
        <v>202</v>
      </c>
      <c r="Q39" s="206" t="str">
        <f>IF(A5=1,IF(R$36=3,D38,R39),"")</f>
        <v/>
      </c>
    </row>
    <row r="40" spans="1:20" ht="19.5" customHeight="1">
      <c r="B40" s="24" t="s">
        <v>201</v>
      </c>
      <c r="C40" s="8" t="s">
        <v>37</v>
      </c>
      <c r="D40" s="210"/>
      <c r="E40" s="195"/>
      <c r="F40" s="195"/>
      <c r="G40" s="211"/>
      <c r="H40" s="211"/>
      <c r="I40" s="203" t="s">
        <v>214</v>
      </c>
      <c r="J40" s="204"/>
      <c r="K40" s="205" t="str">
        <f>IF(J40=1,"個人",IF(J40=2,"勤務先",""))</f>
        <v/>
      </c>
      <c r="L40" s="132"/>
      <c r="M40" s="5" t="s">
        <v>31</v>
      </c>
      <c r="N40" s="133" t="str">
        <f>IF(LEN(G34)&gt;0,G34,"")</f>
        <v/>
      </c>
      <c r="O40" s="64" t="s">
        <v>202</v>
      </c>
      <c r="Q40" s="206" t="str">
        <f>IF(A5=1,IF(R$36=3,IF(LEN(D39)&gt;0,D39,""),R40),"")</f>
        <v/>
      </c>
    </row>
    <row r="41" spans="1:20" ht="19.5" customHeight="1">
      <c r="B41" s="24" t="s">
        <v>212</v>
      </c>
      <c r="C41" s="8" t="s">
        <v>215</v>
      </c>
      <c r="D41" s="212"/>
      <c r="E41" s="97"/>
      <c r="F41" s="97"/>
      <c r="G41" s="97"/>
      <c r="H41" s="97"/>
      <c r="I41" s="203" t="s">
        <v>214</v>
      </c>
      <c r="J41" s="204"/>
      <c r="K41" s="205" t="str">
        <f>IF(J41=1,"個人",IF(J41=2,"勤務先",""))</f>
        <v/>
      </c>
      <c r="L41" s="132"/>
      <c r="M41" s="5" t="s">
        <v>32</v>
      </c>
      <c r="N41" s="133" t="str">
        <f>IF(LEN(I34)&gt;0,I34,"")</f>
        <v/>
      </c>
      <c r="O41" s="64" t="s">
        <v>202</v>
      </c>
      <c r="Q41" s="206" t="str">
        <f>IF(A5=1,IF(J38=2,IF(R$36=0,IF(LEN(D13)&gt;0,D13,""),R41),""),"")</f>
        <v/>
      </c>
    </row>
    <row r="42" spans="1:20" ht="20.25" customHeight="1">
      <c r="C42" s="213"/>
      <c r="D42" s="214"/>
      <c r="E42" s="214"/>
      <c r="F42" s="214"/>
      <c r="G42" s="214"/>
      <c r="H42" s="214"/>
      <c r="I42" s="214"/>
      <c r="J42" s="214"/>
      <c r="K42" s="214"/>
      <c r="L42" s="132"/>
      <c r="M42" s="6" t="s">
        <v>33</v>
      </c>
      <c r="N42" s="133" t="str">
        <f>IF(LEN(D35)&gt;0,D35,"")</f>
        <v/>
      </c>
      <c r="O42" s="64" t="s">
        <v>182</v>
      </c>
      <c r="Q42" s="215" t="str">
        <f>IF(A5=1,IF(J38=2,IF(R$36=0,"",IF(D17="＊＊＊",D13,D13&amp;CHAR(10)&amp;D15&amp;CHAR(10)&amp;D17&amp;CHAR(10)&amp;E9&amp;" "&amp;H9&amp;" 様")),""),"")</f>
        <v/>
      </c>
    </row>
    <row r="43" spans="1:20" ht="15.75" hidden="1" customHeight="1">
      <c r="B43" s="24" t="s">
        <v>199</v>
      </c>
      <c r="C43" s="216" t="s">
        <v>216</v>
      </c>
      <c r="D43" s="217"/>
      <c r="E43" s="217"/>
      <c r="F43" s="218"/>
      <c r="G43" s="219"/>
      <c r="H43" s="220"/>
      <c r="I43" s="221"/>
      <c r="J43" s="222"/>
      <c r="K43" s="223"/>
      <c r="L43" s="132"/>
      <c r="M43" s="7" t="s">
        <v>34</v>
      </c>
      <c r="N43" s="224" t="str">
        <f>IF(LEN(D37)&gt;0,D37,"")</f>
        <v/>
      </c>
      <c r="O43" s="64" t="s">
        <v>182</v>
      </c>
      <c r="Q43" s="215"/>
    </row>
    <row r="44" spans="1:20" ht="19.5" hidden="1" customHeight="1">
      <c r="A44" s="225" t="str">
        <f>IF(LEN($G$43)&gt;0,Q44,IF(LEN(Q44)&gt;0,Q44,""))</f>
        <v/>
      </c>
      <c r="B44" s="118" t="s">
        <v>201</v>
      </c>
      <c r="C44" s="226" t="str">
        <f>IF(K43=1,"補聴器外来の有無",IF(G43="予定なし","勤務先に補聴器外来の有無",IF(G43="１年以内に予定あり","異動予定先に補聴器外来の有無","--異動予定を選択してください--")))</f>
        <v>--異動予定を選択してください--</v>
      </c>
      <c r="D44" s="227"/>
      <c r="E44" s="227"/>
      <c r="F44" s="228"/>
      <c r="G44" s="229"/>
      <c r="H44" s="95"/>
      <c r="I44" s="230"/>
      <c r="J44" s="231" t="b">
        <v>1</v>
      </c>
      <c r="K44" s="232"/>
      <c r="L44" s="132"/>
      <c r="M44" s="8" t="s">
        <v>35</v>
      </c>
      <c r="N44" s="224" t="str">
        <f t="shared" ref="N44" si="7">IF(LEN(D38)&gt;0,D38,"")</f>
        <v/>
      </c>
      <c r="O44" s="64" t="s">
        <v>182</v>
      </c>
      <c r="P44" s="24" t="b">
        <f>IF($G$43="１年以内に予定あり",IF( $G$44="有","×",IF( $G$44="無","×","")),IF($G$43="予定なし",IF( $G$44="有*","×",IF( $G$44="無*","×",""))))</f>
        <v>0</v>
      </c>
      <c r="Q44" s="24" t="str">
        <f>IF(LEN($G$43)&gt;0,P44,"")</f>
        <v/>
      </c>
      <c r="T44" s="233"/>
    </row>
    <row r="45" spans="1:20" ht="19.5" hidden="1" customHeight="1">
      <c r="A45" s="225" t="str">
        <f>IF(LEN($G$43)&gt;0,Q45,IF(LEN(Q45)&gt;0,Q45,""))</f>
        <v/>
      </c>
      <c r="B45" s="234" t="s">
        <v>201</v>
      </c>
      <c r="C45" s="235" t="str">
        <f>IF(K43=1,"補聴器外来の有無",IF(G43="予定なし","勤務先に音場検査装置および補聴器特性試験装置の有無",IF(G43="１年以内に予定あり","異動予定先に音場検査装置および補聴器特性試験装置の有無","")))</f>
        <v/>
      </c>
      <c r="D45" s="236"/>
      <c r="E45" s="236"/>
      <c r="F45" s="237"/>
      <c r="G45" s="229"/>
      <c r="H45" s="95"/>
      <c r="I45" s="230"/>
      <c r="J45" s="231" t="b">
        <v>1</v>
      </c>
      <c r="K45" s="232"/>
      <c r="L45" s="132"/>
      <c r="M45" s="8" t="s">
        <v>36</v>
      </c>
      <c r="N45" s="224" t="str">
        <f>IF(LEN(J38)&gt;0,J38,"")</f>
        <v/>
      </c>
      <c r="O45" s="64" t="s">
        <v>182</v>
      </c>
      <c r="P45" s="24" t="b">
        <f>IF($G$43="１年以内に予定あり",IF( $G$45="有","×",IF( $G$45="無","×","")),IF($G$43="予定なし",IF( $G$45="有*","×",IF( $G$45="無*","×",""))))</f>
        <v>0</v>
      </c>
      <c r="Q45" s="24" t="str">
        <f>IF(LEN($G$43)&gt;0,P45,"")</f>
        <v/>
      </c>
      <c r="T45" s="233"/>
    </row>
    <row r="46" spans="1:20" ht="19.5" hidden="1" customHeight="1">
      <c r="A46" s="225" t="str">
        <f>IF(LEN($G$43)&gt;0,Q46,IF(LEN(Q46)&gt;0,Q46,""))</f>
        <v/>
      </c>
      <c r="B46" s="234" t="s">
        <v>201</v>
      </c>
      <c r="C46" s="235" t="str">
        <f>IF(K43=1,"補聴器外来の有無",IF(G43="予定なし","受講しない場合、勤務先での補聴器適合検査の算定",IF(G43="１年以内に予定あり","受講しない場合、異動予定先での補聴器適合検査の算定","")))</f>
        <v/>
      </c>
      <c r="D46" s="236"/>
      <c r="E46" s="236"/>
      <c r="F46" s="237"/>
      <c r="G46" s="238"/>
      <c r="H46" s="239"/>
      <c r="I46" s="239"/>
      <c r="J46" s="239"/>
      <c r="K46" s="240"/>
      <c r="L46" s="132"/>
      <c r="M46" s="8" t="s">
        <v>35</v>
      </c>
      <c r="N46" s="224" t="str">
        <f>IF(LEN(D39)&gt;0,D39,"")</f>
        <v/>
      </c>
      <c r="O46" s="64" t="s">
        <v>182</v>
      </c>
      <c r="P46" s="24" t="b">
        <f>IF($G$43="１年以内に予定あり",IF( $G$46="算定ができない（現在も算定できない）","×",IF( $G$46="算定ができなくなる（現在は算定できる）","×","")),IF($G$43="予定なし",IF( $G$46="異動予定先での算定ができなくなる（現在は算定できる）","×",IF( $G$46="異動予定先での算定ができない（現在も算定できない）","×",""))))</f>
        <v>0</v>
      </c>
      <c r="Q46" s="24" t="str">
        <f>IF(LEN($G$43)&gt;0,P46,"")</f>
        <v/>
      </c>
      <c r="T46" s="233"/>
    </row>
    <row r="47" spans="1:20" ht="19.5" hidden="1" customHeight="1">
      <c r="B47" s="234" t="s">
        <v>201</v>
      </c>
      <c r="C47" s="5"/>
      <c r="D47" s="241"/>
      <c r="E47" s="242" t="s">
        <v>44</v>
      </c>
      <c r="F47" s="243"/>
      <c r="G47" s="10" t="s">
        <v>45</v>
      </c>
      <c r="H47" s="243"/>
      <c r="I47" s="11" t="s">
        <v>46</v>
      </c>
      <c r="J47" s="244"/>
      <c r="K47" s="245"/>
      <c r="L47" s="132"/>
      <c r="M47" s="8" t="s">
        <v>37</v>
      </c>
      <c r="N47" s="224" t="str">
        <f>IF(LEN(D40)&gt;0,D40,"")</f>
        <v/>
      </c>
      <c r="O47" s="64" t="s">
        <v>182</v>
      </c>
      <c r="T47" s="233"/>
    </row>
    <row r="48" spans="1:20" ht="19.5" hidden="1" customHeight="1">
      <c r="B48" s="234" t="s">
        <v>201</v>
      </c>
      <c r="C48" s="5"/>
      <c r="D48" s="246"/>
      <c r="E48" s="136"/>
      <c r="F48" s="137"/>
      <c r="G48" s="138"/>
      <c r="H48" s="139" t="s">
        <v>182</v>
      </c>
      <c r="I48" s="140"/>
      <c r="J48" s="141" t="b">
        <v>1</v>
      </c>
      <c r="K48" s="90"/>
      <c r="L48" s="132"/>
      <c r="M48" s="8" t="s">
        <v>38</v>
      </c>
      <c r="N48" s="224" t="str">
        <f>IF(LEN(J40)&gt;0,J40,"")</f>
        <v/>
      </c>
      <c r="O48" s="64" t="s">
        <v>182</v>
      </c>
    </row>
    <row r="49" spans="1:18" ht="30" hidden="1" customHeight="1">
      <c r="B49" s="234" t="s">
        <v>201</v>
      </c>
      <c r="C49" s="247"/>
      <c r="D49" s="110"/>
      <c r="E49" s="248" t="s">
        <v>217</v>
      </c>
      <c r="F49" s="243"/>
      <c r="G49" s="249" t="s">
        <v>218</v>
      </c>
      <c r="H49" s="243"/>
      <c r="I49" s="250" t="str">
        <f>IF(LEN(F49&amp;H49)&gt;1,"","　※ 必ず入力して"&amp;CHAR(10)&amp;"　　ください")</f>
        <v>　※ 必ず入力して
　　ください</v>
      </c>
      <c r="J49" s="251"/>
      <c r="K49" s="252"/>
      <c r="M49" s="8" t="s">
        <v>39</v>
      </c>
      <c r="N49" s="224" t="str">
        <f>IF(LEN(D41)&gt;0,D41,"")</f>
        <v/>
      </c>
      <c r="O49" s="64" t="s">
        <v>182</v>
      </c>
    </row>
    <row r="50" spans="1:18" ht="21" hidden="1" customHeight="1">
      <c r="A50" s="52" t="s">
        <v>219</v>
      </c>
      <c r="B50" s="234" t="s">
        <v>201</v>
      </c>
      <c r="C50" s="247"/>
      <c r="D50" s="253"/>
      <c r="E50" s="254"/>
      <c r="F50" s="254"/>
      <c r="G50" s="255" t="s">
        <v>220</v>
      </c>
      <c r="H50" s="256"/>
      <c r="I50" s="256"/>
      <c r="J50" s="256"/>
      <c r="K50" s="257"/>
      <c r="M50" s="8" t="s">
        <v>40</v>
      </c>
      <c r="N50" s="224" t="str">
        <f>IF(LEN(J41)&gt;0,J41,"")</f>
        <v/>
      </c>
      <c r="O50" s="64" t="s">
        <v>182</v>
      </c>
    </row>
    <row r="51" spans="1:18" ht="19.5" hidden="1" customHeight="1">
      <c r="B51" s="234" t="s">
        <v>201</v>
      </c>
      <c r="C51" s="258"/>
      <c r="D51" s="259"/>
      <c r="E51" s="260"/>
      <c r="F51" s="261"/>
      <c r="G51" s="95"/>
      <c r="H51" s="262"/>
      <c r="I51" s="263"/>
      <c r="J51" s="231" t="b">
        <v>1</v>
      </c>
      <c r="K51" s="232"/>
      <c r="L51" s="132"/>
      <c r="M51" s="5" t="s">
        <v>41</v>
      </c>
      <c r="N51" s="224" t="str">
        <f>IF($G$43="１年以内に異動する予定",N102&amp;"",N102)</f>
        <v>-</v>
      </c>
      <c r="O51" s="64" t="s">
        <v>212</v>
      </c>
    </row>
    <row r="52" spans="1:18" ht="19.5" hidden="1" customHeight="1">
      <c r="B52" s="264" t="s">
        <v>201</v>
      </c>
      <c r="C52" s="235"/>
      <c r="D52" s="256"/>
      <c r="E52" s="256"/>
      <c r="F52" s="265"/>
      <c r="G52" s="266"/>
      <c r="H52" s="267"/>
      <c r="I52" s="267"/>
      <c r="J52" s="267"/>
      <c r="K52" s="74"/>
      <c r="L52" s="268"/>
      <c r="M52" s="5" t="s">
        <v>42</v>
      </c>
      <c r="N52" s="224" t="str">
        <f t="shared" ref="N52:N53" si="8">IF($G$43="１年以内に異動する予定",N103&amp;"",N103)</f>
        <v>-</v>
      </c>
      <c r="O52" s="64" t="s">
        <v>212</v>
      </c>
    </row>
    <row r="53" spans="1:18" ht="19.5" hidden="1" customHeight="1">
      <c r="A53" s="52">
        <v>0</v>
      </c>
      <c r="B53" s="234" t="s">
        <v>201</v>
      </c>
      <c r="C53" s="5"/>
      <c r="D53" s="269"/>
      <c r="E53" s="97"/>
      <c r="F53" s="270"/>
      <c r="G53" s="271"/>
      <c r="H53" s="262"/>
      <c r="I53" s="263"/>
      <c r="J53" s="231" t="b">
        <v>1</v>
      </c>
      <c r="K53" s="232"/>
      <c r="L53" s="268"/>
      <c r="M53" s="5" t="s">
        <v>43</v>
      </c>
      <c r="N53" s="224" t="str">
        <f t="shared" si="8"/>
        <v>-</v>
      </c>
      <c r="O53" s="122" t="s">
        <v>212</v>
      </c>
      <c r="R53" s="134"/>
    </row>
    <row r="54" spans="1:18" ht="19.5" hidden="1" customHeight="1">
      <c r="B54" s="264"/>
      <c r="C54" s="5"/>
      <c r="D54" s="272"/>
      <c r="E54" s="195"/>
      <c r="F54" s="195"/>
      <c r="G54" s="195"/>
      <c r="H54" s="195"/>
      <c r="I54" s="195"/>
      <c r="J54" s="195"/>
      <c r="K54" s="98"/>
      <c r="M54" s="9" t="s">
        <v>44</v>
      </c>
      <c r="N54" s="224" t="str">
        <f>IF(LEN(F47)&gt;0,F47,"")</f>
        <v/>
      </c>
      <c r="O54" s="122" t="s">
        <v>202</v>
      </c>
      <c r="R54" s="134"/>
    </row>
    <row r="55" spans="1:18" ht="19.5" hidden="1" customHeight="1">
      <c r="A55" s="52">
        <v>0</v>
      </c>
      <c r="B55" s="234" t="s">
        <v>201</v>
      </c>
      <c r="C55" s="14"/>
      <c r="D55" s="269"/>
      <c r="E55" s="97"/>
      <c r="F55" s="95"/>
      <c r="G55" s="271"/>
      <c r="H55" s="262"/>
      <c r="I55" s="263"/>
      <c r="J55" s="231" t="b">
        <v>1</v>
      </c>
      <c r="K55" s="232"/>
      <c r="M55" s="10" t="s">
        <v>45</v>
      </c>
      <c r="N55" s="224" t="str">
        <f>IF(LEN(H47)&gt;0,H47,"")</f>
        <v/>
      </c>
      <c r="O55" s="122" t="s">
        <v>202</v>
      </c>
      <c r="R55" s="134"/>
    </row>
    <row r="56" spans="1:18" ht="19.5" hidden="1" customHeight="1">
      <c r="B56" s="264" t="s">
        <v>201</v>
      </c>
      <c r="C56" s="5"/>
      <c r="D56" s="273"/>
      <c r="E56" s="274"/>
      <c r="F56" s="274"/>
      <c r="G56" s="274"/>
      <c r="H56" s="274"/>
      <c r="I56" s="274"/>
      <c r="J56" s="274"/>
      <c r="K56" s="245"/>
      <c r="M56" s="11" t="s">
        <v>46</v>
      </c>
      <c r="N56" s="224" t="str">
        <f>IF(LEN(J47)&gt;0,J47,"")</f>
        <v/>
      </c>
      <c r="O56" s="122" t="s">
        <v>202</v>
      </c>
      <c r="R56" s="134"/>
    </row>
    <row r="57" spans="1:18" ht="19.5" hidden="1" customHeight="1">
      <c r="B57" s="234" t="s">
        <v>201</v>
      </c>
      <c r="C57" s="5"/>
      <c r="D57" s="275"/>
      <c r="E57" s="97"/>
      <c r="F57" s="97"/>
      <c r="G57" s="271"/>
      <c r="H57" s="262"/>
      <c r="I57" s="140" t="s">
        <v>182</v>
      </c>
      <c r="J57" s="141" t="b">
        <v>1</v>
      </c>
      <c r="K57" s="90"/>
      <c r="L57" s="268"/>
      <c r="M57" s="4" t="s">
        <v>47</v>
      </c>
      <c r="N57" s="224" t="str">
        <f>IF(LEN(D48)&gt;0,D48,"")</f>
        <v/>
      </c>
      <c r="O57" s="122" t="s">
        <v>202</v>
      </c>
      <c r="R57" s="134"/>
    </row>
    <row r="58" spans="1:18" ht="19.5" hidden="1" customHeight="1">
      <c r="B58" s="234" t="s">
        <v>201</v>
      </c>
      <c r="C58" s="5"/>
      <c r="D58" s="276"/>
      <c r="E58" s="89"/>
      <c r="F58" s="89"/>
      <c r="G58" s="277"/>
      <c r="H58" s="278" t="s">
        <v>196</v>
      </c>
      <c r="I58" s="279"/>
      <c r="J58" s="280" t="s">
        <v>221</v>
      </c>
      <c r="K58" s="281"/>
      <c r="L58" s="268"/>
      <c r="M58" s="4" t="s">
        <v>48</v>
      </c>
      <c r="N58" s="282" t="str">
        <f>IF(LEN(F49)&gt;0,F49,"")</f>
        <v/>
      </c>
      <c r="O58" s="122" t="s">
        <v>202</v>
      </c>
      <c r="R58" s="134"/>
    </row>
    <row r="59" spans="1:18" ht="19.5" hidden="1" customHeight="1">
      <c r="A59" s="52">
        <v>0</v>
      </c>
      <c r="B59" s="234" t="s">
        <v>201</v>
      </c>
      <c r="C59" s="5"/>
      <c r="D59" s="272"/>
      <c r="E59" s="195"/>
      <c r="F59" s="195"/>
      <c r="G59" s="195"/>
      <c r="H59" s="195"/>
      <c r="I59" s="195"/>
      <c r="J59" s="195"/>
      <c r="K59" s="283"/>
      <c r="L59" s="268"/>
      <c r="M59" s="4" t="s">
        <v>49</v>
      </c>
      <c r="N59" s="284" t="str">
        <f>IF(LEN(H49)&gt;0,H49,"")</f>
        <v/>
      </c>
      <c r="O59" s="122" t="s">
        <v>202</v>
      </c>
      <c r="R59" s="134"/>
    </row>
    <row r="60" spans="1:18" ht="19.5" hidden="1" customHeight="1">
      <c r="B60" s="234" t="s">
        <v>201</v>
      </c>
      <c r="C60" s="5"/>
      <c r="D60" s="285"/>
      <c r="E60" s="286"/>
      <c r="F60" s="287"/>
      <c r="G60" s="288"/>
      <c r="H60" s="289"/>
      <c r="I60" s="290"/>
      <c r="J60" s="291"/>
      <c r="K60" s="292"/>
      <c r="L60" s="268"/>
      <c r="M60" s="12" t="s">
        <v>50</v>
      </c>
      <c r="N60" s="293">
        <v>2025</v>
      </c>
      <c r="O60" s="122">
        <v>2025</v>
      </c>
      <c r="R60" s="134"/>
    </row>
    <row r="61" spans="1:18" ht="34.5" hidden="1" customHeight="1">
      <c r="B61" s="234" t="s">
        <v>201</v>
      </c>
      <c r="C61" s="294"/>
      <c r="D61" s="272"/>
      <c r="E61" s="195"/>
      <c r="F61" s="195"/>
      <c r="G61" s="195"/>
      <c r="H61" s="195"/>
      <c r="I61" s="195"/>
      <c r="J61" s="195"/>
      <c r="K61" s="283"/>
      <c r="M61" s="13" t="s">
        <v>51</v>
      </c>
      <c r="N61" s="133" t="str">
        <f>IF(LEN(D50)&gt;0,D50,"")</f>
        <v/>
      </c>
      <c r="O61" s="122" t="s">
        <v>202</v>
      </c>
      <c r="R61" s="134"/>
    </row>
    <row r="62" spans="1:18" ht="34.5" hidden="1" customHeight="1">
      <c r="B62" s="234" t="s">
        <v>201</v>
      </c>
      <c r="C62" s="3"/>
      <c r="D62" s="272"/>
      <c r="E62" s="195"/>
      <c r="F62" s="195"/>
      <c r="G62" s="195"/>
      <c r="H62" s="195"/>
      <c r="I62" s="195"/>
      <c r="J62" s="195"/>
      <c r="K62" s="98"/>
      <c r="M62" s="5" t="s">
        <v>52</v>
      </c>
      <c r="N62" s="76" t="str">
        <f>IF(LEN(F51)&gt;0,F51,"")</f>
        <v/>
      </c>
      <c r="O62" s="122" t="s">
        <v>202</v>
      </c>
      <c r="R62" s="134"/>
    </row>
    <row r="63" spans="1:18" ht="34.5" hidden="1" customHeight="1">
      <c r="B63" s="234" t="s">
        <v>201</v>
      </c>
      <c r="C63" s="5"/>
      <c r="D63" s="272"/>
      <c r="E63" s="195"/>
      <c r="F63" s="195"/>
      <c r="G63" s="195"/>
      <c r="H63" s="195"/>
      <c r="I63" s="195"/>
      <c r="J63" s="195"/>
      <c r="K63" s="98"/>
      <c r="M63" s="5" t="s">
        <v>53</v>
      </c>
      <c r="N63" s="76" t="str">
        <f>IF(LEN(G52)&gt;0,G52,"")</f>
        <v/>
      </c>
      <c r="O63" s="122" t="s">
        <v>202</v>
      </c>
      <c r="P63" s="52"/>
      <c r="Q63" s="52"/>
      <c r="R63" s="134"/>
    </row>
    <row r="64" spans="1:18" ht="33" hidden="1" customHeight="1">
      <c r="B64" s="234" t="s">
        <v>201</v>
      </c>
      <c r="C64" s="5"/>
      <c r="D64" s="295"/>
      <c r="E64" s="296"/>
      <c r="F64" s="296"/>
      <c r="G64" s="296"/>
      <c r="H64" s="296"/>
      <c r="I64" s="296"/>
      <c r="J64" s="296"/>
      <c r="K64" s="297"/>
      <c r="M64" s="5" t="s">
        <v>54</v>
      </c>
      <c r="N64" s="76" t="str">
        <f>IF(LEN(D53)&gt;0,D53,"")</f>
        <v/>
      </c>
      <c r="O64" s="122" t="s">
        <v>202</v>
      </c>
      <c r="P64" s="52"/>
      <c r="Q64" s="52"/>
      <c r="R64" s="134"/>
    </row>
    <row r="65" spans="2:20" ht="22.5" hidden="1" customHeight="1">
      <c r="B65" s="234" t="s">
        <v>201</v>
      </c>
      <c r="C65" s="5"/>
      <c r="D65" s="298"/>
      <c r="E65" s="195"/>
      <c r="F65" s="299" t="s">
        <v>222</v>
      </c>
      <c r="G65" s="271"/>
      <c r="H65" s="262"/>
      <c r="I65" s="263"/>
      <c r="J65" s="231"/>
      <c r="K65" s="300"/>
      <c r="L65" s="301"/>
      <c r="M65" s="5" t="s">
        <v>55</v>
      </c>
      <c r="N65" s="76" t="str">
        <f>IF(LEN(D54)&gt;0,D54,"")</f>
        <v/>
      </c>
      <c r="O65" s="122" t="s">
        <v>202</v>
      </c>
      <c r="R65" s="134"/>
    </row>
    <row r="66" spans="2:20" ht="31.5" hidden="1" customHeight="1">
      <c r="B66" s="234" t="s">
        <v>201</v>
      </c>
      <c r="C66" s="302"/>
      <c r="D66" s="303"/>
      <c r="E66" s="304"/>
      <c r="F66" s="304"/>
      <c r="G66" s="304"/>
      <c r="H66" s="304"/>
      <c r="I66" s="304"/>
      <c r="J66" s="304"/>
      <c r="K66" s="305"/>
      <c r="M66" s="5" t="s">
        <v>56</v>
      </c>
      <c r="N66" s="76" t="str">
        <f>IF(LEN(D55)&gt;0,D55,"")</f>
        <v/>
      </c>
      <c r="O66" s="122" t="s">
        <v>202</v>
      </c>
    </row>
    <row r="67" spans="2:20" ht="22.5" hidden="1" customHeight="1">
      <c r="B67" s="234" t="s">
        <v>201</v>
      </c>
      <c r="C67" s="302"/>
      <c r="D67" s="306"/>
      <c r="E67" s="169"/>
      <c r="F67" s="169"/>
      <c r="G67" s="169"/>
      <c r="H67" s="169"/>
      <c r="I67" s="169"/>
      <c r="J67" s="169"/>
      <c r="K67" s="103"/>
      <c r="L67" s="301"/>
      <c r="M67" s="5" t="s">
        <v>57</v>
      </c>
      <c r="N67" s="76" t="str">
        <f>IF(LEN(D56)&gt;0,D56,"")</f>
        <v/>
      </c>
      <c r="O67" s="122" t="s">
        <v>202</v>
      </c>
      <c r="P67" s="52"/>
    </row>
    <row r="68" spans="2:20" ht="38.25" hidden="1" customHeight="1">
      <c r="B68" s="234" t="s">
        <v>201</v>
      </c>
      <c r="C68" s="6"/>
      <c r="D68" s="307"/>
      <c r="E68" s="308"/>
      <c r="F68" s="308"/>
      <c r="G68" s="308"/>
      <c r="H68" s="308"/>
      <c r="I68" s="308"/>
      <c r="J68" s="308"/>
      <c r="K68" s="103"/>
      <c r="L68" s="301"/>
      <c r="M68" s="5" t="s">
        <v>58</v>
      </c>
      <c r="N68" s="76" t="str">
        <f>IF(LEN(D57)&gt;0,D57,"")</f>
        <v/>
      </c>
      <c r="O68" s="122" t="s">
        <v>202</v>
      </c>
      <c r="P68" s="52"/>
    </row>
    <row r="69" spans="2:20" ht="22.5" hidden="1" customHeight="1">
      <c r="B69" s="234" t="s">
        <v>201</v>
      </c>
      <c r="C69" s="6"/>
      <c r="D69" s="307"/>
      <c r="E69" s="308"/>
      <c r="F69" s="308"/>
      <c r="G69" s="308"/>
      <c r="H69" s="308"/>
      <c r="I69" s="308"/>
      <c r="J69" s="308"/>
      <c r="K69" s="103"/>
      <c r="L69" s="301"/>
      <c r="M69" s="14" t="s">
        <v>59</v>
      </c>
      <c r="N69" s="309" t="str">
        <f>IF(LEN(G58)&gt;0,I58,"")</f>
        <v/>
      </c>
      <c r="O69" s="122" t="s">
        <v>202</v>
      </c>
      <c r="P69" s="52"/>
    </row>
    <row r="70" spans="2:20" ht="47.25" hidden="1" customHeight="1">
      <c r="B70" s="234" t="s">
        <v>201</v>
      </c>
      <c r="C70" s="6"/>
      <c r="D70" s="307"/>
      <c r="E70" s="308"/>
      <c r="F70" s="308"/>
      <c r="G70" s="308"/>
      <c r="H70" s="308"/>
      <c r="I70" s="308"/>
      <c r="J70" s="308"/>
      <c r="K70" s="103"/>
      <c r="L70" s="310"/>
      <c r="M70" s="14" t="s">
        <v>60</v>
      </c>
      <c r="N70" s="309" t="str">
        <f>IF(LEN(I58)&gt;0,I58,"")</f>
        <v/>
      </c>
      <c r="O70" s="122" t="s">
        <v>202</v>
      </c>
      <c r="P70" s="52"/>
      <c r="T70" s="233"/>
    </row>
    <row r="71" spans="2:20" ht="22.5" hidden="1" customHeight="1">
      <c r="B71" s="234"/>
      <c r="C71" s="247"/>
      <c r="D71" s="311"/>
      <c r="E71" s="267"/>
      <c r="F71" s="267"/>
      <c r="G71" s="267"/>
      <c r="H71" s="267"/>
      <c r="I71" s="267"/>
      <c r="J71" s="267"/>
      <c r="K71" s="312"/>
      <c r="L71" s="310"/>
      <c r="M71" s="5" t="s">
        <v>61</v>
      </c>
      <c r="N71" s="76" t="str">
        <f>IF(LEN(D59)&gt;0,D59,"")</f>
        <v/>
      </c>
      <c r="O71" s="122" t="s">
        <v>202</v>
      </c>
      <c r="P71" s="52"/>
      <c r="T71" s="233"/>
    </row>
    <row r="72" spans="2:20" ht="38.25" hidden="1" customHeight="1">
      <c r="B72" s="234" t="s">
        <v>201</v>
      </c>
      <c r="C72" s="6"/>
      <c r="D72" s="313"/>
      <c r="E72" s="314"/>
      <c r="F72" s="314"/>
      <c r="G72" s="314"/>
      <c r="H72" s="314"/>
      <c r="I72" s="314"/>
      <c r="J72" s="314"/>
      <c r="K72" s="315"/>
      <c r="L72" s="310"/>
      <c r="M72" s="5" t="s">
        <v>62</v>
      </c>
      <c r="N72" s="76" t="str">
        <f t="shared" ref="N72:N75" si="9">IF(LEN(D60)&gt;0,D60,"")</f>
        <v/>
      </c>
      <c r="O72" s="122" t="s">
        <v>202</v>
      </c>
      <c r="P72" s="52"/>
    </row>
    <row r="73" spans="2:20" ht="22.5" customHeight="1">
      <c r="B73" s="234" t="s">
        <v>199</v>
      </c>
      <c r="C73" s="5" t="s">
        <v>223</v>
      </c>
      <c r="D73" s="269"/>
      <c r="E73" s="97"/>
      <c r="F73" s="97"/>
      <c r="G73" s="271"/>
      <c r="H73" s="262"/>
      <c r="I73" s="263"/>
      <c r="J73" s="231" t="b">
        <v>1</v>
      </c>
      <c r="K73" s="316"/>
      <c r="L73" s="310"/>
      <c r="M73" s="5" t="s">
        <v>63</v>
      </c>
      <c r="N73" s="76" t="str">
        <f t="shared" si="9"/>
        <v/>
      </c>
      <c r="O73" s="122" t="s">
        <v>202</v>
      </c>
      <c r="P73" s="52"/>
    </row>
    <row r="74" spans="2:20" ht="22.5" customHeight="1">
      <c r="B74" s="264" t="s">
        <v>199</v>
      </c>
      <c r="C74" s="5" t="s">
        <v>224</v>
      </c>
      <c r="D74" s="272"/>
      <c r="E74" s="195"/>
      <c r="F74" s="195"/>
      <c r="G74" s="195"/>
      <c r="H74" s="195"/>
      <c r="I74" s="195"/>
      <c r="J74" s="195"/>
      <c r="K74" s="283"/>
      <c r="L74" s="310"/>
      <c r="M74" s="5" t="s">
        <v>64</v>
      </c>
      <c r="N74" s="76" t="str">
        <f t="shared" si="9"/>
        <v/>
      </c>
      <c r="O74" s="122" t="s">
        <v>202</v>
      </c>
      <c r="P74" s="75"/>
      <c r="Q74" s="75"/>
    </row>
    <row r="75" spans="2:20" ht="22.5" hidden="1" customHeight="1">
      <c r="B75" s="234" t="s">
        <v>201</v>
      </c>
      <c r="C75" s="5"/>
      <c r="D75" s="275"/>
      <c r="E75" s="97"/>
      <c r="F75" s="97"/>
      <c r="G75" s="271"/>
      <c r="H75" s="262"/>
      <c r="I75" s="263"/>
      <c r="J75" s="231" t="b">
        <v>1</v>
      </c>
      <c r="K75" s="232"/>
      <c r="L75" s="310"/>
      <c r="M75" s="5" t="s">
        <v>65</v>
      </c>
      <c r="N75" s="76" t="str">
        <f t="shared" si="9"/>
        <v/>
      </c>
      <c r="O75" s="122" t="s">
        <v>202</v>
      </c>
      <c r="P75" s="52"/>
    </row>
    <row r="76" spans="2:20" ht="22.5" hidden="1" customHeight="1">
      <c r="B76" s="264" t="s">
        <v>201</v>
      </c>
      <c r="C76" s="5"/>
      <c r="D76" s="272"/>
      <c r="E76" s="195"/>
      <c r="F76" s="195"/>
      <c r="G76" s="195"/>
      <c r="H76" s="195"/>
      <c r="I76" s="195"/>
      <c r="J76" s="195"/>
      <c r="K76" s="283"/>
      <c r="L76" s="310"/>
      <c r="M76" s="5" t="s">
        <v>66</v>
      </c>
      <c r="N76" s="76" t="str">
        <f>IF(LEN(D64)&gt;0,D64,"")</f>
        <v/>
      </c>
      <c r="O76" s="122" t="s">
        <v>202</v>
      </c>
      <c r="P76" s="52"/>
    </row>
    <row r="77" spans="2:20" ht="22.5" hidden="1" customHeight="1">
      <c r="B77" s="234" t="s">
        <v>201</v>
      </c>
      <c r="C77" s="317"/>
      <c r="D77" s="275"/>
      <c r="E77" s="97"/>
      <c r="F77" s="97"/>
      <c r="G77" s="271"/>
      <c r="H77" s="262"/>
      <c r="I77" s="263"/>
      <c r="J77" s="231" t="b">
        <v>1</v>
      </c>
      <c r="K77" s="318" t="str">
        <f>IF(M103=1,"※1 参照","※ 参照")</f>
        <v>※ 参照</v>
      </c>
      <c r="L77" s="310"/>
      <c r="M77" s="5" t="s">
        <v>67</v>
      </c>
      <c r="N77" s="76" t="str">
        <f>IF(LEN(D65)&gt;0,D65,"")</f>
        <v/>
      </c>
      <c r="O77" s="122" t="s">
        <v>202</v>
      </c>
      <c r="P77" s="52"/>
    </row>
    <row r="78" spans="2:20" ht="22.5" hidden="1" customHeight="1">
      <c r="B78" s="234" t="s">
        <v>201</v>
      </c>
      <c r="C78" s="317"/>
      <c r="D78" s="275"/>
      <c r="E78" s="97"/>
      <c r="F78" s="97"/>
      <c r="G78" s="271"/>
      <c r="H78" s="262"/>
      <c r="I78" s="263"/>
      <c r="J78" s="231" t="b">
        <v>1</v>
      </c>
      <c r="K78" s="318" t="str">
        <f>IF(M103=1,"※2 参照","※ 参照")</f>
        <v>※ 参照</v>
      </c>
      <c r="L78" s="310"/>
      <c r="M78" s="15" t="s">
        <v>68</v>
      </c>
      <c r="N78" s="76" t="str">
        <f t="shared" ref="N78" si="10">IF(LEN(D66)&gt;0,D66,"")</f>
        <v/>
      </c>
      <c r="O78" s="122" t="s">
        <v>202</v>
      </c>
      <c r="P78" s="52"/>
    </row>
    <row r="79" spans="2:20" ht="22.5" hidden="1" customHeight="1">
      <c r="B79" s="234" t="s">
        <v>201</v>
      </c>
      <c r="C79" s="317"/>
      <c r="D79" s="275"/>
      <c r="E79" s="97"/>
      <c r="F79" s="97"/>
      <c r="G79" s="271"/>
      <c r="H79" s="262"/>
      <c r="I79" s="263"/>
      <c r="J79" s="231" t="b">
        <v>1</v>
      </c>
      <c r="K79" s="197"/>
      <c r="L79" s="310"/>
      <c r="M79" s="15" t="s">
        <v>69</v>
      </c>
      <c r="N79" s="76" t="str">
        <f>IF(LEN(D67)&gt;0,D67,"")</f>
        <v/>
      </c>
      <c r="O79" s="122" t="s">
        <v>202</v>
      </c>
      <c r="P79" s="52"/>
    </row>
    <row r="80" spans="2:20" ht="43.5" customHeight="1">
      <c r="B80" s="234" t="s">
        <v>199</v>
      </c>
      <c r="C80" s="5" t="s">
        <v>225</v>
      </c>
      <c r="D80" s="319"/>
      <c r="E80" s="320"/>
      <c r="F80" s="320"/>
      <c r="G80" s="320"/>
      <c r="H80" s="320"/>
      <c r="I80" s="320"/>
      <c r="J80" s="320"/>
      <c r="K80" s="321"/>
      <c r="L80" s="52"/>
      <c r="M80" s="16" t="s">
        <v>70</v>
      </c>
      <c r="N80" s="322" t="str">
        <f>IF(LEN(C68)&gt;0,C68,"")</f>
        <v/>
      </c>
      <c r="O80" s="122" t="s">
        <v>202</v>
      </c>
      <c r="P80" s="52"/>
    </row>
    <row r="81" spans="2:15" ht="12.75" customHeight="1">
      <c r="B81" s="323"/>
      <c r="D81" s="324"/>
      <c r="E81" s="325"/>
      <c r="F81" s="325"/>
      <c r="G81" s="325"/>
      <c r="H81" s="325"/>
      <c r="I81" s="325"/>
      <c r="J81" s="24"/>
      <c r="K81" s="326"/>
      <c r="M81" s="1">
        <v>68</v>
      </c>
      <c r="N81" s="322" t="str">
        <f>IF(LEN(D68)&gt;0,D68,"")</f>
        <v/>
      </c>
      <c r="O81" s="64" t="s">
        <v>202</v>
      </c>
    </row>
    <row r="82" spans="2:15" ht="15" customHeight="1">
      <c r="B82" s="327" t="b">
        <v>0</v>
      </c>
      <c r="C82" s="328"/>
      <c r="D82" s="329"/>
      <c r="E82" s="329"/>
      <c r="F82" s="329"/>
      <c r="G82" s="329"/>
      <c r="H82" s="329"/>
      <c r="I82" s="329"/>
      <c r="J82" s="329"/>
      <c r="K82" s="329"/>
      <c r="M82" s="16" t="s">
        <v>71</v>
      </c>
      <c r="N82" s="322" t="str">
        <f>IF(LEN(C69)&gt;0,C69,"")</f>
        <v/>
      </c>
      <c r="O82" s="64" t="s">
        <v>202</v>
      </c>
    </row>
    <row r="83" spans="2:15" ht="12.75" customHeight="1">
      <c r="B83" s="323"/>
      <c r="C83" s="330" t="str">
        <f>IF(M103=1,"※1 個人情報の取扱いについて","※個人情報の取扱いについて")</f>
        <v>※個人情報の取扱いについて</v>
      </c>
      <c r="D83" s="331"/>
      <c r="E83" s="325"/>
      <c r="F83" s="325"/>
      <c r="G83" s="325"/>
      <c r="H83" s="325"/>
      <c r="I83" s="325"/>
      <c r="J83" s="24"/>
      <c r="K83" s="326"/>
      <c r="M83" s="1">
        <v>69</v>
      </c>
      <c r="N83" s="322" t="str">
        <f>IF(LEN(D69)&gt;0,D69,"")</f>
        <v/>
      </c>
      <c r="O83" s="64" t="s">
        <v>202</v>
      </c>
    </row>
    <row r="84" spans="2:15" ht="74.25" customHeight="1">
      <c r="B84" s="323"/>
      <c r="C84" s="332" t="s">
        <v>226</v>
      </c>
      <c r="D84" s="333"/>
      <c r="E84" s="333"/>
      <c r="F84" s="333"/>
      <c r="G84" s="333"/>
      <c r="H84" s="333"/>
      <c r="I84" s="333"/>
      <c r="J84" s="333"/>
      <c r="K84" s="334"/>
      <c r="M84" s="16" t="s">
        <v>72</v>
      </c>
      <c r="N84" s="322" t="str">
        <f>IF(LEN(C70)&gt;0,C70,"")</f>
        <v/>
      </c>
      <c r="O84" s="64" t="s">
        <v>202</v>
      </c>
    </row>
    <row r="85" spans="2:15" ht="17.25" hidden="1" customHeight="1">
      <c r="B85" s="323"/>
      <c r="C85" s="335" t="str">
        <f>IF(M103=1,"※2 研修データの２次利用について","※研修データの２次利用について")</f>
        <v>※研修データの２次利用について</v>
      </c>
      <c r="D85" s="335"/>
      <c r="E85" s="335"/>
      <c r="F85" s="335"/>
      <c r="G85" s="335"/>
      <c r="H85" s="335"/>
      <c r="I85" s="335"/>
      <c r="J85" s="335"/>
      <c r="K85" s="335"/>
      <c r="M85" s="1">
        <v>70</v>
      </c>
      <c r="N85" s="322" t="str">
        <f>IF(LEN(D70)&gt;0,D70,"")</f>
        <v/>
      </c>
      <c r="O85" s="64" t="s">
        <v>202</v>
      </c>
    </row>
    <row r="86" spans="2:15" ht="62.25" hidden="1" customHeight="1">
      <c r="B86" s="336"/>
      <c r="C86" s="332" t="s">
        <v>227</v>
      </c>
      <c r="D86" s="333"/>
      <c r="E86" s="333"/>
      <c r="F86" s="333"/>
      <c r="G86" s="333"/>
      <c r="H86" s="333"/>
      <c r="I86" s="333"/>
      <c r="J86" s="333"/>
      <c r="K86" s="334"/>
      <c r="M86" s="16" t="s">
        <v>73</v>
      </c>
      <c r="N86" s="322" t="str">
        <f>IF(LEN(G43)&gt;0,G43,"")</f>
        <v/>
      </c>
      <c r="O86" s="337" t="s">
        <v>202</v>
      </c>
    </row>
    <row r="87" spans="2:15" ht="62.25" hidden="1" customHeight="1">
      <c r="B87" s="336"/>
      <c r="C87" s="332" t="s">
        <v>228</v>
      </c>
      <c r="D87" s="333"/>
      <c r="E87" s="333"/>
      <c r="F87" s="333"/>
      <c r="G87" s="333"/>
      <c r="H87" s="333"/>
      <c r="I87" s="333"/>
      <c r="J87" s="333"/>
      <c r="K87" s="334"/>
      <c r="M87" s="17" t="s">
        <v>74</v>
      </c>
      <c r="N87" s="338" t="str">
        <f>IF(LEN(D71)&gt;0,D71,"")</f>
        <v/>
      </c>
      <c r="O87" s="337" t="s">
        <v>182</v>
      </c>
    </row>
    <row r="88" spans="2:15" ht="62.25" customHeight="1">
      <c r="B88" s="336"/>
      <c r="C88" s="339"/>
      <c r="D88" s="339"/>
      <c r="E88" s="339"/>
      <c r="F88" s="339"/>
      <c r="G88" s="339"/>
      <c r="H88" s="339"/>
      <c r="I88" s="339"/>
      <c r="J88" s="339"/>
      <c r="K88" s="339"/>
      <c r="M88" s="15" t="s">
        <v>75</v>
      </c>
      <c r="N88" s="338" t="str">
        <f>IF(LEN(D72)&gt;0,D72,"")</f>
        <v/>
      </c>
      <c r="O88" s="337" t="s">
        <v>202</v>
      </c>
    </row>
    <row r="89" spans="2:15" ht="12.75" customHeight="1">
      <c r="B89" s="336"/>
      <c r="D89" s="331"/>
      <c r="E89" s="325"/>
      <c r="F89" s="325"/>
      <c r="G89" s="325"/>
      <c r="H89" s="325"/>
      <c r="I89" s="325"/>
      <c r="J89" s="24"/>
      <c r="K89" s="326"/>
      <c r="M89" s="5" t="s">
        <v>76</v>
      </c>
      <c r="N89" s="340" t="str">
        <f>IF(LEN(D73)&gt;0,D73,"")</f>
        <v/>
      </c>
      <c r="O89" s="337" t="s">
        <v>202</v>
      </c>
    </row>
    <row r="90" spans="2:15" ht="12.75" customHeight="1">
      <c r="B90" s="336"/>
      <c r="D90" s="341"/>
      <c r="J90" s="24"/>
      <c r="K90" s="24"/>
      <c r="M90" s="5" t="s">
        <v>77</v>
      </c>
      <c r="N90" s="340" t="str">
        <f>IF(LEN(D74)&gt;0,D74,"")</f>
        <v/>
      </c>
      <c r="O90" s="337" t="s">
        <v>202</v>
      </c>
    </row>
    <row r="91" spans="2:15" ht="12.75" customHeight="1">
      <c r="B91" s="336"/>
      <c r="C91" s="342"/>
      <c r="E91" s="343"/>
      <c r="F91" s="344"/>
      <c r="G91" s="344"/>
      <c r="H91" s="344"/>
      <c r="I91" s="344"/>
      <c r="J91" s="344"/>
      <c r="M91" s="5" t="s">
        <v>78</v>
      </c>
      <c r="N91" s="340" t="str">
        <f t="shared" ref="N91:N94" si="11">IF(LEN(D75)&gt;0,D75,"")</f>
        <v/>
      </c>
      <c r="O91" s="337" t="s">
        <v>202</v>
      </c>
    </row>
    <row r="92" spans="2:15" ht="87" hidden="1" customHeight="1">
      <c r="B92" s="336"/>
      <c r="C92" s="345"/>
      <c r="D92" s="346"/>
      <c r="E92" s="343"/>
      <c r="M92" s="5" t="s">
        <v>79</v>
      </c>
      <c r="N92" s="340" t="str">
        <f>IF(LEN(D76)&gt;0,D76,"")</f>
        <v/>
      </c>
      <c r="O92" s="337" t="s">
        <v>202</v>
      </c>
    </row>
    <row r="93" spans="2:15" ht="24" hidden="1">
      <c r="B93" s="336" t="s">
        <v>229</v>
      </c>
      <c r="C93" s="345"/>
      <c r="D93" s="346"/>
      <c r="E93" s="346"/>
      <c r="F93" s="344">
        <v>0</v>
      </c>
      <c r="G93" s="344">
        <v>0</v>
      </c>
      <c r="H93" s="344">
        <v>0</v>
      </c>
      <c r="I93" s="344">
        <v>0</v>
      </c>
      <c r="J93" s="344">
        <v>0</v>
      </c>
      <c r="M93" s="18" t="s">
        <v>80</v>
      </c>
      <c r="N93" s="340" t="str">
        <f>IF(LEN(D77)&gt;0,D77,"")</f>
        <v/>
      </c>
      <c r="O93" s="337" t="s">
        <v>182</v>
      </c>
    </row>
    <row r="94" spans="2:15" hidden="1">
      <c r="B94" s="336" t="s">
        <v>230</v>
      </c>
      <c r="C94" s="345"/>
      <c r="D94" s="347"/>
      <c r="F94" s="346">
        <v>100</v>
      </c>
      <c r="G94" s="346">
        <v>100</v>
      </c>
      <c r="H94" s="346">
        <v>100</v>
      </c>
      <c r="I94" s="24">
        <v>100</v>
      </c>
      <c r="J94" s="24">
        <v>100</v>
      </c>
      <c r="M94" s="18" t="s">
        <v>81</v>
      </c>
      <c r="N94" s="340" t="str">
        <f t="shared" si="11"/>
        <v/>
      </c>
      <c r="O94" s="337" t="s">
        <v>182</v>
      </c>
    </row>
    <row r="95" spans="2:15" hidden="1">
      <c r="B95" s="336" t="s">
        <v>231</v>
      </c>
      <c r="C95" s="345"/>
      <c r="D95" s="346"/>
      <c r="F95" s="348"/>
      <c r="G95" s="346"/>
      <c r="H95" s="346"/>
      <c r="J95" s="24"/>
      <c r="M95" s="18" t="s">
        <v>82</v>
      </c>
      <c r="N95" s="340" t="str">
        <f>IF(LEN(D79)&gt;0,D79,"")</f>
        <v/>
      </c>
      <c r="O95" s="337" t="s">
        <v>202</v>
      </c>
    </row>
    <row r="96" spans="2:15" hidden="1">
      <c r="B96" s="336" t="s">
        <v>232</v>
      </c>
      <c r="C96" s="345"/>
      <c r="D96" s="346"/>
      <c r="E96" s="346"/>
      <c r="F96" s="346"/>
      <c r="G96" s="346"/>
      <c r="H96" s="346"/>
      <c r="J96" s="24"/>
      <c r="M96" s="19" t="s">
        <v>83</v>
      </c>
      <c r="N96" s="340" t="str">
        <f>IF(LEN(D80)&gt;0,D80,"")</f>
        <v/>
      </c>
      <c r="O96" s="337" t="s">
        <v>182</v>
      </c>
    </row>
    <row r="97" spans="2:15" ht="14.25" hidden="1" customHeight="1">
      <c r="B97" s="336" t="s">
        <v>233</v>
      </c>
      <c r="C97" s="342"/>
      <c r="D97" s="343"/>
      <c r="E97" s="343"/>
      <c r="F97" s="343"/>
      <c r="G97" s="349"/>
      <c r="M97" s="1"/>
      <c r="N97" s="43"/>
      <c r="O97" s="337"/>
    </row>
    <row r="98" spans="2:15" ht="14.25" hidden="1" customHeight="1">
      <c r="B98" s="336" t="s">
        <v>234</v>
      </c>
      <c r="C98" s="343"/>
      <c r="D98" s="343"/>
      <c r="E98" s="350"/>
      <c r="I98" s="351"/>
      <c r="L98" s="24">
        <f>SUM(L9:L97)</f>
        <v>0</v>
      </c>
      <c r="M98" s="1"/>
      <c r="N98" s="43"/>
    </row>
    <row r="99" spans="2:15" ht="14.25" hidden="1" customHeight="1">
      <c r="B99" s="336" t="s">
        <v>235</v>
      </c>
      <c r="C99" s="343"/>
      <c r="D99" s="343"/>
      <c r="E99" s="350"/>
      <c r="I99" s="343"/>
      <c r="L99" s="24" t="str">
        <f>IF(L98&gt;0,IF(L9&gt;0,"姓 ","")&amp;IF(L10&gt;0,"名 ","")&amp;IF(L11&gt;0,"姓かな ","")&amp;IF(L12&gt;0,"名かな ","")&amp;IF(L13&gt;0,"勤務先 ","")&amp;IF(L16&gt;0,"現職種 ","")&amp;IF(L17&gt;0,"現職名（肩書） ","")&amp;"が改行されています。","")</f>
        <v/>
      </c>
      <c r="M99" s="1"/>
      <c r="N99" s="43"/>
    </row>
    <row r="100" spans="2:15" ht="14.25" hidden="1" customHeight="1">
      <c r="B100" s="336" t="s">
        <v>236</v>
      </c>
      <c r="C100" s="342"/>
      <c r="M100" s="1"/>
      <c r="N100" s="43"/>
    </row>
    <row r="101" spans="2:15" hidden="1">
      <c r="B101" s="336" t="s">
        <v>237</v>
      </c>
      <c r="C101" s="342"/>
      <c r="M101" s="1"/>
      <c r="N101" s="43"/>
    </row>
    <row r="102" spans="2:15" hidden="1">
      <c r="B102" s="336" t="s">
        <v>238</v>
      </c>
      <c r="C102" s="342"/>
      <c r="M102" s="48">
        <v>1</v>
      </c>
      <c r="N102" s="49" t="str">
        <f>IF(LEN(G43)&gt;0,IF(LEN(G44)&gt;0,G44,""),"-")</f>
        <v>-</v>
      </c>
    </row>
    <row r="103" spans="2:15" ht="12.75" hidden="1" customHeight="1">
      <c r="B103" s="336" t="s">
        <v>239</v>
      </c>
      <c r="C103" s="342"/>
      <c r="M103" s="1">
        <v>0</v>
      </c>
      <c r="N103" s="49" t="str">
        <f>IF(LEN(G43)&gt;0,IF(LEN(G45)&gt;0,G45,""),"-")</f>
        <v>-</v>
      </c>
    </row>
    <row r="104" spans="2:15" ht="12.75" hidden="1" customHeight="1">
      <c r="B104" s="336" t="s">
        <v>240</v>
      </c>
      <c r="C104" s="342"/>
      <c r="M104" s="1">
        <v>0</v>
      </c>
      <c r="N104" s="49" t="str">
        <f>IF(LEN(G43)&gt;0,IF(LEN(G46)&gt;0,G46,""),"-")</f>
        <v>-</v>
      </c>
    </row>
    <row r="105" spans="2:15" ht="12.75" hidden="1" customHeight="1">
      <c r="B105" s="336" t="s">
        <v>241</v>
      </c>
      <c r="C105" s="342"/>
      <c r="M105" s="1"/>
      <c r="N105" s="43"/>
    </row>
    <row r="106" spans="2:15" ht="12.75" hidden="1" customHeight="1">
      <c r="B106" s="336" t="s">
        <v>242</v>
      </c>
      <c r="C106" s="342"/>
      <c r="H106" s="24" t="s">
        <v>243</v>
      </c>
      <c r="J106" s="24" t="s">
        <v>244</v>
      </c>
      <c r="K106" s="24" t="s">
        <v>245</v>
      </c>
      <c r="M106" s="1"/>
      <c r="N106" s="43"/>
    </row>
    <row r="107" spans="2:15" ht="12.75" hidden="1" customHeight="1">
      <c r="B107" s="336" t="s">
        <v>246</v>
      </c>
      <c r="C107" s="342"/>
      <c r="H107" s="24" t="s">
        <v>245</v>
      </c>
      <c r="J107" s="233" t="s">
        <v>247</v>
      </c>
      <c r="K107" s="24" t="s">
        <v>248</v>
      </c>
      <c r="L107" s="24" t="s">
        <v>248</v>
      </c>
      <c r="M107" s="1"/>
      <c r="N107" s="43"/>
    </row>
    <row r="108" spans="2:15" ht="12.75" hidden="1" customHeight="1">
      <c r="B108" s="336" t="s">
        <v>249</v>
      </c>
      <c r="C108" s="342"/>
      <c r="H108" s="24" t="s">
        <v>250</v>
      </c>
      <c r="J108" s="233" t="s">
        <v>251</v>
      </c>
      <c r="K108" s="24" t="s">
        <v>252</v>
      </c>
      <c r="L108" s="24" t="s">
        <v>252</v>
      </c>
      <c r="M108" s="1"/>
      <c r="N108" s="43"/>
    </row>
    <row r="109" spans="2:15" ht="12.75" hidden="1" customHeight="1">
      <c r="B109" s="336" t="s">
        <v>253</v>
      </c>
      <c r="C109" s="342"/>
      <c r="J109" s="233" t="s">
        <v>254</v>
      </c>
      <c r="K109" s="233" t="s">
        <v>255</v>
      </c>
      <c r="L109" s="233" t="s">
        <v>256</v>
      </c>
      <c r="M109" s="24"/>
      <c r="N109" s="24"/>
    </row>
    <row r="110" spans="2:15" ht="12.75" hidden="1" customHeight="1">
      <c r="B110" s="336" t="s">
        <v>257</v>
      </c>
      <c r="C110" s="342"/>
      <c r="J110" s="233" t="s">
        <v>258</v>
      </c>
      <c r="K110" s="233" t="s">
        <v>259</v>
      </c>
      <c r="L110" s="233" t="s">
        <v>256</v>
      </c>
      <c r="M110" s="24"/>
      <c r="N110" s="24"/>
    </row>
    <row r="111" spans="2:15" ht="12.75" hidden="1" customHeight="1">
      <c r="B111" s="336" t="s">
        <v>260</v>
      </c>
      <c r="C111" s="342"/>
      <c r="H111" s="24" t="s">
        <v>250</v>
      </c>
      <c r="J111" s="352" t="s">
        <v>261</v>
      </c>
      <c r="K111" s="233" t="s">
        <v>261</v>
      </c>
      <c r="L111" s="233" t="s">
        <v>262</v>
      </c>
      <c r="M111" s="24"/>
      <c r="N111" s="24"/>
    </row>
    <row r="112" spans="2:15" ht="12.75" hidden="1" customHeight="1">
      <c r="B112" s="336" t="s">
        <v>263</v>
      </c>
      <c r="C112" s="342"/>
      <c r="M112" s="24"/>
      <c r="N112" s="24"/>
    </row>
    <row r="113" spans="2:14" ht="12.75" hidden="1" customHeight="1">
      <c r="B113" s="336" t="s">
        <v>264</v>
      </c>
      <c r="C113" s="342"/>
      <c r="M113" s="24"/>
      <c r="N113" s="24"/>
    </row>
    <row r="114" spans="2:14" ht="12.75" hidden="1" customHeight="1">
      <c r="B114" s="336" t="s">
        <v>265</v>
      </c>
      <c r="C114" s="342"/>
      <c r="M114" s="24"/>
      <c r="N114" s="24"/>
    </row>
    <row r="115" spans="2:14" ht="12.75" hidden="1" customHeight="1">
      <c r="B115" s="336" t="s">
        <v>266</v>
      </c>
      <c r="C115" s="342"/>
      <c r="M115" s="24"/>
      <c r="N115" s="24"/>
    </row>
    <row r="116" spans="2:14" ht="12.75" hidden="1" customHeight="1">
      <c r="B116" s="336" t="s">
        <v>267</v>
      </c>
      <c r="C116" s="342"/>
      <c r="M116" s="24"/>
      <c r="N116" s="24"/>
    </row>
    <row r="117" spans="2:14" ht="12.75" hidden="1" customHeight="1">
      <c r="B117" s="336" t="s">
        <v>268</v>
      </c>
      <c r="C117" s="342"/>
      <c r="M117" s="24"/>
      <c r="N117" s="24"/>
    </row>
    <row r="118" spans="2:14" ht="12.75" hidden="1" customHeight="1">
      <c r="B118" s="336" t="s">
        <v>269</v>
      </c>
      <c r="C118" s="342"/>
      <c r="M118" s="24"/>
      <c r="N118" s="24"/>
    </row>
    <row r="119" spans="2:14" ht="12.75" hidden="1" customHeight="1">
      <c r="B119" s="336" t="s">
        <v>270</v>
      </c>
      <c r="C119" s="342"/>
      <c r="M119" s="24"/>
      <c r="N119" s="24"/>
    </row>
    <row r="120" spans="2:14" ht="12.75" hidden="1" customHeight="1">
      <c r="B120" s="336" t="s">
        <v>271</v>
      </c>
      <c r="C120" s="342"/>
      <c r="M120" s="24"/>
      <c r="N120" s="24"/>
    </row>
    <row r="121" spans="2:14" ht="12.75" hidden="1" customHeight="1">
      <c r="B121" s="336" t="s">
        <v>272</v>
      </c>
      <c r="C121" s="342"/>
      <c r="D121" s="24">
        <v>1</v>
      </c>
      <c r="E121" s="24" t="s">
        <v>273</v>
      </c>
      <c r="F121" s="348">
        <v>1</v>
      </c>
    </row>
    <row r="122" spans="2:14" ht="12.75" hidden="1" customHeight="1">
      <c r="B122" s="336" t="s">
        <v>274</v>
      </c>
      <c r="C122" s="342"/>
      <c r="D122" s="24" t="s">
        <v>182</v>
      </c>
    </row>
    <row r="123" spans="2:14" ht="12.75" hidden="1" customHeight="1">
      <c r="B123" s="336" t="s">
        <v>275</v>
      </c>
      <c r="C123" s="342"/>
      <c r="D123" s="24" t="s">
        <v>182</v>
      </c>
      <c r="E123" s="117"/>
    </row>
    <row r="124" spans="2:14" ht="12.75" hidden="1" customHeight="1">
      <c r="B124" s="336" t="s">
        <v>276</v>
      </c>
      <c r="C124" s="342"/>
      <c r="D124" s="24" t="s">
        <v>182</v>
      </c>
    </row>
    <row r="125" spans="2:14" ht="12.75" hidden="1" customHeight="1">
      <c r="B125" s="336" t="s">
        <v>277</v>
      </c>
      <c r="C125" s="342"/>
      <c r="D125" s="24" t="s">
        <v>182</v>
      </c>
    </row>
    <row r="126" spans="2:14" ht="12.75" hidden="1" customHeight="1">
      <c r="B126" s="336" t="s">
        <v>278</v>
      </c>
      <c r="C126" s="342"/>
    </row>
    <row r="127" spans="2:14" ht="12.75" hidden="1" customHeight="1">
      <c r="B127" s="336" t="s">
        <v>279</v>
      </c>
      <c r="C127" s="342"/>
    </row>
    <row r="128" spans="2:14" ht="12.75" hidden="1" customHeight="1">
      <c r="B128" s="336" t="s">
        <v>280</v>
      </c>
      <c r="C128" s="342"/>
    </row>
    <row r="129" spans="2:11" ht="12.75" hidden="1" customHeight="1">
      <c r="B129" s="336" t="s">
        <v>281</v>
      </c>
      <c r="C129" s="342"/>
    </row>
    <row r="130" spans="2:11" ht="12.75" hidden="1" customHeight="1">
      <c r="B130" s="336" t="s">
        <v>282</v>
      </c>
      <c r="C130" s="342"/>
    </row>
    <row r="131" spans="2:11" ht="12.75" hidden="1" customHeight="1">
      <c r="B131" s="336" t="s">
        <v>283</v>
      </c>
      <c r="C131" s="342"/>
    </row>
    <row r="132" spans="2:11" ht="12.75" hidden="1" customHeight="1">
      <c r="B132" s="336" t="s">
        <v>284</v>
      </c>
      <c r="C132" s="342"/>
    </row>
    <row r="133" spans="2:11" ht="12.75" hidden="1" customHeight="1">
      <c r="B133" s="336" t="s">
        <v>285</v>
      </c>
      <c r="C133" s="342"/>
    </row>
    <row r="134" spans="2:11" ht="12.75" hidden="1" customHeight="1">
      <c r="B134" s="336" t="s">
        <v>286</v>
      </c>
      <c r="C134" s="342"/>
    </row>
    <row r="135" spans="2:11" ht="12.75" hidden="1" customHeight="1">
      <c r="B135" s="336" t="s">
        <v>287</v>
      </c>
      <c r="C135" s="342"/>
    </row>
    <row r="136" spans="2:11" ht="12.75" hidden="1" customHeight="1">
      <c r="B136" s="336" t="s">
        <v>288</v>
      </c>
      <c r="C136" s="342"/>
      <c r="D136" s="24" t="s">
        <v>289</v>
      </c>
    </row>
    <row r="137" spans="2:11" ht="12.75" hidden="1" customHeight="1">
      <c r="B137" s="336" t="s">
        <v>290</v>
      </c>
      <c r="C137" s="342"/>
      <c r="D137" s="353"/>
      <c r="E137" s="354"/>
      <c r="F137" s="355"/>
      <c r="G137" s="355"/>
      <c r="H137" s="116"/>
    </row>
    <row r="138" spans="2:11" ht="12.75" hidden="1" customHeight="1">
      <c r="B138" s="336" t="s">
        <v>291</v>
      </c>
      <c r="C138" s="342"/>
      <c r="D138" s="353"/>
      <c r="E138" s="354"/>
      <c r="F138" s="355"/>
      <c r="G138" s="355"/>
      <c r="H138" s="116"/>
      <c r="K138" s="75">
        <f>COUNTA(E121:E125)</f>
        <v>1</v>
      </c>
    </row>
    <row r="139" spans="2:11" ht="12.75" hidden="1" customHeight="1">
      <c r="B139" s="336" t="s">
        <v>292</v>
      </c>
      <c r="C139" s="342"/>
      <c r="D139" s="353"/>
      <c r="E139" s="354"/>
      <c r="F139" s="355"/>
      <c r="G139" s="355"/>
      <c r="H139" s="116"/>
    </row>
    <row r="140" spans="2:11" ht="12.75" hidden="1" customHeight="1">
      <c r="B140" s="342"/>
      <c r="C140" s="342"/>
      <c r="D140" s="353"/>
      <c r="E140" s="354"/>
      <c r="F140" s="355"/>
      <c r="G140" s="355"/>
      <c r="H140" s="116"/>
    </row>
    <row r="141" spans="2:11" ht="12.75" hidden="1" customHeight="1">
      <c r="B141" s="342"/>
      <c r="C141" s="342"/>
      <c r="D141" s="353"/>
      <c r="E141" s="354"/>
      <c r="F141" s="355"/>
      <c r="G141" s="355"/>
      <c r="H141" s="116"/>
    </row>
    <row r="142" spans="2:11" ht="12.75" hidden="1" customHeight="1">
      <c r="B142" s="342"/>
      <c r="C142" s="342"/>
      <c r="D142" s="353"/>
      <c r="E142" s="354"/>
      <c r="F142" s="355"/>
      <c r="G142" s="355"/>
      <c r="H142" s="116"/>
    </row>
    <row r="143" spans="2:11" ht="12.75" hidden="1" customHeight="1">
      <c r="B143" s="342"/>
      <c r="C143" s="342"/>
    </row>
    <row r="144" spans="2:11" ht="12.75" hidden="1" customHeight="1">
      <c r="B144" s="342"/>
      <c r="C144" s="342"/>
      <c r="E144" s="356" t="s">
        <v>293</v>
      </c>
    </row>
    <row r="145" spans="2:11" ht="12.75" hidden="1" customHeight="1">
      <c r="B145" s="342"/>
      <c r="C145" s="342"/>
    </row>
    <row r="146" spans="2:11" ht="12.75" hidden="1" customHeight="1">
      <c r="B146" s="342"/>
      <c r="C146" s="342"/>
    </row>
    <row r="147" spans="2:11" ht="12.75" hidden="1" customHeight="1">
      <c r="B147" s="342"/>
      <c r="C147" s="342"/>
    </row>
    <row r="148" spans="2:11" ht="12.75" hidden="1" customHeight="1">
      <c r="B148" s="342"/>
      <c r="C148" s="342"/>
    </row>
    <row r="149" spans="2:11" ht="12.75" hidden="1" customHeight="1">
      <c r="B149" s="342"/>
      <c r="C149" s="342"/>
    </row>
    <row r="150" spans="2:11" ht="12.75" hidden="1" customHeight="1">
      <c r="B150" s="342"/>
      <c r="C150" s="342"/>
    </row>
    <row r="151" spans="2:11" ht="12.75" hidden="1" customHeight="1">
      <c r="B151" s="342"/>
      <c r="C151" s="342"/>
      <c r="K151" s="75">
        <f>COUNTA(D137:D142)</f>
        <v>0</v>
      </c>
    </row>
    <row r="152" spans="2:11" ht="12.75" hidden="1" customHeight="1">
      <c r="B152" s="342"/>
      <c r="C152" s="342"/>
    </row>
    <row r="153" spans="2:11" ht="12.75" hidden="1" customHeight="1">
      <c r="B153" s="342"/>
      <c r="C153" s="342"/>
    </row>
    <row r="154" spans="2:11" ht="12.75" hidden="1" customHeight="1">
      <c r="B154" s="342"/>
      <c r="C154" s="342"/>
    </row>
    <row r="155" spans="2:11" ht="12.75" hidden="1" customHeight="1">
      <c r="B155" s="342"/>
      <c r="C155" s="342"/>
    </row>
    <row r="156" spans="2:11" ht="12.75" hidden="1" customHeight="1">
      <c r="B156" s="342"/>
      <c r="C156" s="342"/>
    </row>
    <row r="157" spans="2:11" ht="12.75" hidden="1" customHeight="1">
      <c r="B157" s="342"/>
      <c r="C157" s="342"/>
    </row>
    <row r="158" spans="2:11" ht="12.75" hidden="1" customHeight="1">
      <c r="B158" s="342"/>
      <c r="C158" s="342"/>
    </row>
    <row r="159" spans="2:11" ht="12.75" hidden="1" customHeight="1">
      <c r="B159" s="342"/>
      <c r="C159" s="342"/>
    </row>
    <row r="160" spans="2:11" ht="12.75" hidden="1" customHeight="1">
      <c r="B160" s="342"/>
      <c r="C160" s="342"/>
    </row>
    <row r="161" spans="2:3" ht="12.75" hidden="1" customHeight="1">
      <c r="B161" s="342"/>
      <c r="C161" s="342"/>
    </row>
    <row r="162" spans="2:3" ht="12.75" hidden="1" customHeight="1">
      <c r="B162" s="342"/>
      <c r="C162" s="342"/>
    </row>
    <row r="163" spans="2:3" ht="12.75" hidden="1" customHeight="1">
      <c r="B163" s="342"/>
      <c r="C163" s="342"/>
    </row>
    <row r="164" spans="2:3" ht="12.75" hidden="1" customHeight="1">
      <c r="B164" s="342"/>
      <c r="C164" s="342"/>
    </row>
    <row r="165" spans="2:3" ht="12.75" hidden="1" customHeight="1">
      <c r="B165" s="342"/>
      <c r="C165" s="342"/>
    </row>
    <row r="166" spans="2:3" ht="12.75" hidden="1" customHeight="1">
      <c r="B166" s="342"/>
      <c r="C166" s="342"/>
    </row>
    <row r="167" spans="2:3" ht="12.75" hidden="1" customHeight="1">
      <c r="B167" s="342"/>
      <c r="C167" s="342"/>
    </row>
    <row r="168" spans="2:3" ht="12.75" hidden="1" customHeight="1">
      <c r="B168" s="342"/>
      <c r="C168" s="342"/>
    </row>
    <row r="169" spans="2:3" ht="12.75" hidden="1" customHeight="1">
      <c r="B169" s="342"/>
      <c r="C169" s="342"/>
    </row>
    <row r="170" spans="2:3" ht="12.75" hidden="1" customHeight="1">
      <c r="B170" s="342"/>
      <c r="C170" s="342"/>
    </row>
    <row r="171" spans="2:3" ht="12.75" hidden="1" customHeight="1">
      <c r="B171" s="342"/>
      <c r="C171" s="342"/>
    </row>
    <row r="172" spans="2:3" ht="12.75" hidden="1" customHeight="1">
      <c r="B172" s="342"/>
      <c r="C172" s="342"/>
    </row>
    <row r="173" spans="2:3" ht="12.75" hidden="1" customHeight="1">
      <c r="B173" s="342"/>
      <c r="C173" s="342"/>
    </row>
    <row r="174" spans="2:3" ht="12.75" hidden="1" customHeight="1">
      <c r="B174" s="342"/>
      <c r="C174" s="342"/>
    </row>
    <row r="175" spans="2:3" ht="12.75" hidden="1" customHeight="1">
      <c r="B175" s="342"/>
      <c r="C175" s="342"/>
    </row>
    <row r="176" spans="2:3" ht="12.75" hidden="1" customHeight="1">
      <c r="B176" s="342"/>
      <c r="C176" s="342"/>
    </row>
    <row r="177" spans="2:4" ht="12.75" customHeight="1">
      <c r="B177" s="342"/>
      <c r="C177" s="342"/>
    </row>
    <row r="178" spans="2:4" ht="12.75" customHeight="1">
      <c r="B178" s="342"/>
      <c r="C178" s="342"/>
    </row>
    <row r="179" spans="2:4" ht="12.75" customHeight="1">
      <c r="B179" s="342"/>
      <c r="C179" s="342"/>
    </row>
    <row r="180" spans="2:4" ht="12.75" customHeight="1">
      <c r="B180" s="342"/>
      <c r="C180" s="342"/>
    </row>
    <row r="181" spans="2:4" ht="12.75" customHeight="1">
      <c r="B181" s="342"/>
      <c r="C181" s="342"/>
    </row>
    <row r="182" spans="2:4" ht="12.75" customHeight="1">
      <c r="B182" s="342"/>
      <c r="C182" s="342"/>
    </row>
    <row r="183" spans="2:4" ht="12.75" customHeight="1">
      <c r="B183" s="342"/>
      <c r="C183" s="342"/>
    </row>
    <row r="184" spans="2:4" ht="12.75" customHeight="1">
      <c r="B184" s="342"/>
      <c r="C184" s="342"/>
    </row>
    <row r="185" spans="2:4" ht="12.75" customHeight="1">
      <c r="B185" s="342"/>
      <c r="C185" s="342"/>
    </row>
    <row r="186" spans="2:4" ht="12.75" customHeight="1">
      <c r="B186" s="342"/>
      <c r="C186" s="342"/>
    </row>
    <row r="187" spans="2:4" ht="12.75" customHeight="1">
      <c r="B187" s="342"/>
      <c r="C187" s="342"/>
    </row>
    <row r="188" spans="2:4" ht="12.75" customHeight="1">
      <c r="B188" s="342"/>
      <c r="C188" s="342"/>
    </row>
    <row r="189" spans="2:4" ht="12.75" customHeight="1">
      <c r="B189" s="342"/>
      <c r="C189" s="342"/>
    </row>
    <row r="190" spans="2:4" ht="12.75" hidden="1" customHeight="1">
      <c r="B190" s="342"/>
      <c r="C190" s="342" t="s">
        <v>294</v>
      </c>
      <c r="D190" s="357" t="s">
        <v>295</v>
      </c>
    </row>
    <row r="191" spans="2:4" ht="12.75" customHeight="1">
      <c r="B191" s="342"/>
      <c r="C191" s="342"/>
    </row>
    <row r="192" spans="2:4" ht="12.75" customHeight="1">
      <c r="B192" s="342"/>
      <c r="C192" s="342"/>
    </row>
    <row r="193" spans="2:5" ht="12.75" hidden="1" customHeight="1">
      <c r="B193" s="342"/>
      <c r="C193" s="342"/>
    </row>
    <row r="194" spans="2:5" ht="12.75" hidden="1" customHeight="1">
      <c r="B194" s="342"/>
      <c r="C194" s="342"/>
      <c r="D194" s="24">
        <v>1</v>
      </c>
      <c r="E194" s="24" t="s">
        <v>296</v>
      </c>
    </row>
    <row r="195" spans="2:5" ht="12.75" hidden="1" customHeight="1">
      <c r="B195" s="342"/>
      <c r="C195" s="342"/>
      <c r="D195" s="24">
        <v>2</v>
      </c>
      <c r="E195" s="24" t="s">
        <v>297</v>
      </c>
    </row>
    <row r="196" spans="2:5" ht="12.75" hidden="1" customHeight="1">
      <c r="B196" s="342"/>
      <c r="C196" s="342"/>
      <c r="D196" s="24">
        <v>3</v>
      </c>
      <c r="E196" s="24" t="s">
        <v>298</v>
      </c>
    </row>
    <row r="197" spans="2:5" ht="12.75" hidden="1" customHeight="1">
      <c r="B197" s="342"/>
      <c r="C197" s="342"/>
    </row>
    <row r="198" spans="2:5" ht="12.75" customHeight="1">
      <c r="B198" s="342"/>
      <c r="C198" s="342"/>
    </row>
    <row r="199" spans="2:5" ht="12.75" customHeight="1">
      <c r="B199" s="342"/>
      <c r="C199" s="342"/>
    </row>
    <row r="200" spans="2:5" ht="12.75" customHeight="1">
      <c r="B200" s="342"/>
      <c r="C200" s="342"/>
    </row>
    <row r="201" spans="2:5" ht="12.75" hidden="1" customHeight="1">
      <c r="B201" s="342"/>
      <c r="C201" s="342"/>
    </row>
    <row r="202" spans="2:5" ht="12.75" hidden="1" customHeight="1">
      <c r="B202" s="342"/>
      <c r="C202" s="342"/>
    </row>
    <row r="203" spans="2:5" ht="12.75" hidden="1" customHeight="1">
      <c r="B203" s="342"/>
      <c r="C203" s="342"/>
    </row>
    <row r="204" spans="2:5" ht="12.75" hidden="1" customHeight="1">
      <c r="B204" s="342"/>
      <c r="C204" s="342"/>
    </row>
    <row r="205" spans="2:5" ht="12.75" hidden="1" customHeight="1">
      <c r="B205" s="342"/>
      <c r="C205" s="342"/>
    </row>
    <row r="206" spans="2:5" ht="12.75" customHeight="1">
      <c r="B206" s="342"/>
      <c r="C206" s="342"/>
    </row>
    <row r="207" spans="2:5" ht="12.75" customHeight="1">
      <c r="B207" s="342"/>
      <c r="C207" s="342"/>
    </row>
    <row r="208" spans="2:5" ht="12.75" hidden="1" customHeight="1">
      <c r="B208" s="342"/>
      <c r="C208" s="342"/>
    </row>
    <row r="209" spans="2:9" ht="12.75" hidden="1" customHeight="1">
      <c r="B209" s="342"/>
      <c r="C209" s="342"/>
      <c r="D209" s="24">
        <v>1</v>
      </c>
      <c r="E209" s="24" t="s">
        <v>299</v>
      </c>
      <c r="I209" s="24">
        <v>3</v>
      </c>
    </row>
    <row r="210" spans="2:9" ht="12.75" hidden="1" customHeight="1">
      <c r="B210" s="342"/>
      <c r="C210" s="342"/>
      <c r="D210" s="24">
        <v>2</v>
      </c>
      <c r="E210" s="24" t="s">
        <v>300</v>
      </c>
    </row>
    <row r="211" spans="2:9" ht="12.75" hidden="1" customHeight="1">
      <c r="B211" s="342"/>
      <c r="C211" s="342"/>
      <c r="D211" s="24">
        <v>3</v>
      </c>
      <c r="E211" s="24" t="s">
        <v>301</v>
      </c>
    </row>
    <row r="212" spans="2:9" ht="12.75" hidden="1" customHeight="1">
      <c r="B212" s="342"/>
      <c r="C212" s="342"/>
      <c r="D212" s="24" t="s">
        <v>182</v>
      </c>
    </row>
    <row r="213" spans="2:9" ht="12.75" hidden="1" customHeight="1">
      <c r="B213" s="342"/>
      <c r="C213" s="342"/>
      <c r="D213" s="24" t="s">
        <v>182</v>
      </c>
    </row>
    <row r="214" spans="2:9" ht="12.75" hidden="1" customHeight="1">
      <c r="B214" s="342"/>
      <c r="C214" s="342"/>
    </row>
    <row r="215" spans="2:9" ht="12.75" customHeight="1">
      <c r="B215" s="342"/>
      <c r="C215" s="342"/>
    </row>
    <row r="216" spans="2:9" ht="12.75" customHeight="1">
      <c r="B216" s="342"/>
      <c r="C216" s="342"/>
    </row>
    <row r="217" spans="2:9" ht="12.75" customHeight="1">
      <c r="B217" s="342"/>
      <c r="C217" s="342"/>
    </row>
    <row r="218" spans="2:9" ht="12.75" customHeight="1">
      <c r="B218" s="342"/>
      <c r="C218" s="342"/>
    </row>
    <row r="219" spans="2:9" ht="12.75" customHeight="1">
      <c r="B219" s="342"/>
      <c r="C219" s="342"/>
    </row>
    <row r="220" spans="2:9" ht="12.75" customHeight="1">
      <c r="B220" s="342"/>
      <c r="C220" s="342"/>
    </row>
    <row r="221" spans="2:9" ht="12.75" customHeight="1">
      <c r="B221" s="342"/>
      <c r="C221" s="342"/>
    </row>
    <row r="222" spans="2:9" ht="12.75" customHeight="1">
      <c r="B222" s="342"/>
      <c r="C222" s="342"/>
    </row>
    <row r="223" spans="2:9" ht="12.75" customHeight="1">
      <c r="B223" s="342"/>
      <c r="C223" s="342"/>
    </row>
    <row r="224" spans="2:9" ht="12.75" customHeight="1">
      <c r="B224" s="342"/>
      <c r="C224" s="342"/>
    </row>
    <row r="225" spans="2:3" ht="12.75" customHeight="1">
      <c r="B225" s="342"/>
      <c r="C225" s="342"/>
    </row>
    <row r="226" spans="2:3" ht="12.75" customHeight="1">
      <c r="B226" s="342"/>
      <c r="C226" s="342"/>
    </row>
    <row r="227" spans="2:3" ht="12.75" customHeight="1">
      <c r="B227" s="342"/>
      <c r="C227" s="342"/>
    </row>
    <row r="228" spans="2:3" ht="12.75" customHeight="1">
      <c r="B228" s="342"/>
      <c r="C228" s="342"/>
    </row>
    <row r="229" spans="2:3" ht="12.75" customHeight="1"/>
    <row r="230" spans="2:3" ht="12.75" customHeight="1"/>
    <row r="231" spans="2:3" ht="15.75" customHeight="1"/>
    <row r="232" spans="2:3" ht="15.75" customHeight="1"/>
    <row r="233" spans="2:3" ht="15.75" customHeight="1"/>
    <row r="234" spans="2:3" ht="15.75" customHeight="1"/>
    <row r="235" spans="2:3" ht="15.75" customHeight="1"/>
    <row r="236" spans="2:3" ht="15.75" customHeight="1"/>
    <row r="237" spans="2:3" ht="15.75" customHeight="1"/>
    <row r="238" spans="2:3" ht="15.75" customHeight="1"/>
    <row r="239" spans="2:3" ht="15.75" customHeight="1"/>
    <row r="240" spans="2:3"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sheetData>
  <sheetProtection algorithmName="SHA-512" hashValue="3XOjTdxaOLn6IbNVhg+JnDD65Mm9Ou0U07qszeRJ58EWxZo8ca265i0iyiqvxuAGJiIR9243wNMQDySFURw2zg==" saltValue="AbNuIyIrPlrEQZGZAhQBQQ==" spinCount="100000" sheet="1" objects="1" scenarios="1" selectLockedCells="1"/>
  <mergeCells count="105">
    <mergeCell ref="E137:H137"/>
    <mergeCell ref="E138:H138"/>
    <mergeCell ref="E139:H139"/>
    <mergeCell ref="E140:H140"/>
    <mergeCell ref="E141:H141"/>
    <mergeCell ref="E142:H142"/>
    <mergeCell ref="C84:K84"/>
    <mergeCell ref="C85:K85"/>
    <mergeCell ref="C86:K86"/>
    <mergeCell ref="C87:K87"/>
    <mergeCell ref="C88:K88"/>
    <mergeCell ref="D89:I89"/>
    <mergeCell ref="D78:F78"/>
    <mergeCell ref="D79:F79"/>
    <mergeCell ref="D80:K80"/>
    <mergeCell ref="D81:I81"/>
    <mergeCell ref="C82:K82"/>
    <mergeCell ref="D83:I83"/>
    <mergeCell ref="D72:K72"/>
    <mergeCell ref="D73:F73"/>
    <mergeCell ref="D74:K74"/>
    <mergeCell ref="D75:F75"/>
    <mergeCell ref="D76:K76"/>
    <mergeCell ref="D77:F77"/>
    <mergeCell ref="D66:K66"/>
    <mergeCell ref="D67:K67"/>
    <mergeCell ref="D68:K68"/>
    <mergeCell ref="D69:K69"/>
    <mergeCell ref="D70:K70"/>
    <mergeCell ref="D71:K71"/>
    <mergeCell ref="D60:F60"/>
    <mergeCell ref="D61:K61"/>
    <mergeCell ref="D62:K62"/>
    <mergeCell ref="D63:K63"/>
    <mergeCell ref="D64:K64"/>
    <mergeCell ref="D65:E65"/>
    <mergeCell ref="D54:K54"/>
    <mergeCell ref="D55:E55"/>
    <mergeCell ref="D56:K56"/>
    <mergeCell ref="D57:F57"/>
    <mergeCell ref="J58:K58"/>
    <mergeCell ref="D59:K59"/>
    <mergeCell ref="D50:F50"/>
    <mergeCell ref="G50:K50"/>
    <mergeCell ref="C51:E51"/>
    <mergeCell ref="C52:F52"/>
    <mergeCell ref="G52:J52"/>
    <mergeCell ref="D53:E53"/>
    <mergeCell ref="C45:F45"/>
    <mergeCell ref="C46:F46"/>
    <mergeCell ref="G46:K46"/>
    <mergeCell ref="J47:K47"/>
    <mergeCell ref="D48:E48"/>
    <mergeCell ref="I49:K49"/>
    <mergeCell ref="D40:F40"/>
    <mergeCell ref="D41:H41"/>
    <mergeCell ref="D42:K42"/>
    <mergeCell ref="C43:F43"/>
    <mergeCell ref="G43:H43"/>
    <mergeCell ref="C44:F44"/>
    <mergeCell ref="J34:K34"/>
    <mergeCell ref="D35:I35"/>
    <mergeCell ref="E36:K36"/>
    <mergeCell ref="D37:E37"/>
    <mergeCell ref="C38:C39"/>
    <mergeCell ref="D38:H38"/>
    <mergeCell ref="D39:H39"/>
    <mergeCell ref="E29:G29"/>
    <mergeCell ref="I29:K29"/>
    <mergeCell ref="J30:K30"/>
    <mergeCell ref="D31:G31"/>
    <mergeCell ref="D32:G32"/>
    <mergeCell ref="J33:K33"/>
    <mergeCell ref="D24:G24"/>
    <mergeCell ref="D25:G25"/>
    <mergeCell ref="D26:K26"/>
    <mergeCell ref="E27:F27"/>
    <mergeCell ref="J27:K27"/>
    <mergeCell ref="D28:F28"/>
    <mergeCell ref="G28:H28"/>
    <mergeCell ref="D19:J19"/>
    <mergeCell ref="D20:E20"/>
    <mergeCell ref="D21:E21"/>
    <mergeCell ref="D22:F22"/>
    <mergeCell ref="G22:H22"/>
    <mergeCell ref="D23:E23"/>
    <mergeCell ref="D14:K14"/>
    <mergeCell ref="D15:K15"/>
    <mergeCell ref="D16:G16"/>
    <mergeCell ref="H16:K16"/>
    <mergeCell ref="D17:K17"/>
    <mergeCell ref="D18:F18"/>
    <mergeCell ref="J18:K18"/>
    <mergeCell ref="F10:G10"/>
    <mergeCell ref="I10:K10"/>
    <mergeCell ref="D11:F11"/>
    <mergeCell ref="G11:H11"/>
    <mergeCell ref="D12:F12"/>
    <mergeCell ref="D13:K13"/>
    <mergeCell ref="A6:B6"/>
    <mergeCell ref="C6:J6"/>
    <mergeCell ref="C7:E7"/>
    <mergeCell ref="C8:J8"/>
    <mergeCell ref="E9:F9"/>
    <mergeCell ref="H9:I9"/>
  </mergeCells>
  <phoneticPr fontId="4"/>
  <conditionalFormatting sqref="C44:F44">
    <cfRule type="expression" dxfId="11" priority="12">
      <formula>LEN($G$43)&gt;0</formula>
    </cfRule>
  </conditionalFormatting>
  <conditionalFormatting sqref="G44:G46">
    <cfRule type="expression" dxfId="10" priority="11">
      <formula>LEN($G$43)&gt;0</formula>
    </cfRule>
  </conditionalFormatting>
  <conditionalFormatting sqref="G46:K46">
    <cfRule type="expression" dxfId="9" priority="10">
      <formula>$A$46="×"</formula>
    </cfRule>
  </conditionalFormatting>
  <conditionalFormatting sqref="G44">
    <cfRule type="expression" dxfId="8" priority="9">
      <formula>$A$44="×"</formula>
    </cfRule>
  </conditionalFormatting>
  <conditionalFormatting sqref="G45">
    <cfRule type="expression" dxfId="7" priority="8">
      <formula>$A$45="×"</formula>
    </cfRule>
  </conditionalFormatting>
  <conditionalFormatting sqref="G18">
    <cfRule type="expression" dxfId="6" priority="7">
      <formula>$Q$18=0</formula>
    </cfRule>
  </conditionalFormatting>
  <conditionalFormatting sqref="G27">
    <cfRule type="expression" dxfId="5" priority="6">
      <formula>$Q$27=0</formula>
    </cfRule>
  </conditionalFormatting>
  <conditionalFormatting sqref="G30">
    <cfRule type="expression" dxfId="4" priority="5">
      <formula>$Q$30=0</formula>
    </cfRule>
  </conditionalFormatting>
  <conditionalFormatting sqref="G33">
    <cfRule type="expression" dxfId="3" priority="4">
      <formula>$Q$33=0</formula>
    </cfRule>
  </conditionalFormatting>
  <conditionalFormatting sqref="G34">
    <cfRule type="expression" dxfId="2" priority="3">
      <formula>$Q$34=0</formula>
    </cfRule>
  </conditionalFormatting>
  <conditionalFormatting sqref="D35">
    <cfRule type="expression" dxfId="1" priority="2">
      <formula>LEN($G$43)&gt;0</formula>
    </cfRule>
  </conditionalFormatting>
  <conditionalFormatting sqref="D35">
    <cfRule type="expression" dxfId="0" priority="1">
      <formula>$A$46="×"</formula>
    </cfRule>
  </conditionalFormatting>
  <dataValidations count="91">
    <dataValidation type="list" allowBlank="1" showInputMessage="1" showErrorMessage="1" prompt="記入いただいた情報のうち「氏名」「都道府県名」「勤務先」「現職種（現職名）」等を研修会の講師に提供することについて、選択してください" sqref="D73:F73" xr:uid="{D7F32A8A-F766-4789-BC71-A464DF07667C}">
      <formula1>"同意する,一部同意しない,同意しない"</formula1>
    </dataValidation>
    <dataValidation type="list" imeMode="hiragana" allowBlank="1" showInputMessage="1" showErrorMessage="1" prompt="主たる勤務先の都道府県を選択してください" sqref="D12:F12" xr:uid="{E1D3B50D-B9DA-431C-94FB-34BAF98ADBCD}">
      <formula1>$B$92:$B$139</formula1>
    </dataValidation>
    <dataValidation imeMode="hiragana" allowBlank="1" showInputMessage="1" showErrorMessage="1" promptTitle="主たる勤務先の正式な名称を記入してください" prompt="　" sqref="D13:K13" xr:uid="{2BFD0E69-1884-40F4-89B9-29E63B895E7B}"/>
    <dataValidation type="list" allowBlank="1" showInputMessage="1" showErrorMessage="1" prompt="勤務先がロービジョン検査判断料届出医療機関であるか選択してください" sqref="G52:J52" xr:uid="{31D6CD7E-47DB-4CD5-A52C-1F59A40E5BD5}">
      <formula1>"該当,非該当"</formula1>
    </dataValidation>
    <dataValidation imeMode="hiragana" allowBlank="1" showInputMessage="1" showErrorMessage="1" prompt="受講資格⑤の方は、準じた事業名を記入してください。" sqref="D62:K62" xr:uid="{DCDFBBAB-8234-4AE0-8FE8-2584FE57F539}"/>
    <dataValidation imeMode="hiragana" allowBlank="1" showInputMessage="1" showErrorMessage="1" prompt="受講資格①②⑤の方はご担当の自治体名を記入してください。" sqref="D61:K61" xr:uid="{E2578780-BE0A-461D-9ED5-6DA2AAEFA153}"/>
    <dataValidation allowBlank="1" showInputMessage="1" showErrorMessage="1" prompt="該当の項目を１つ選択してください。その他の方は備考欄へ詳細をご記入ください。" sqref="G50" xr:uid="{67A2B631-A8C3-4075-976B-72167C6F4565}"/>
    <dataValidation type="list" allowBlank="1" showInputMessage="1" showErrorMessage="1" prompt="・自閉スペクトラム症支援にかかわる基本的知識を習得済み（研修参加実績あり）_x000a_・自閉症支援経験3年以上_x000a_・事前課題の事例提出ができる" sqref="D35:I35" xr:uid="{BCF4F877-BC6D-41C5-AEAC-7FE8B07F8E49}">
      <formula1>IF(K138=1,$E$121:$E$121,IF(K138=2,$E$121:$E$122,IF(K138=3,$E$121:$E$123,IF(K138=4,$E$121:$E$124,IF(K138=5,$E$121:$E$125,"")))))</formula1>
    </dataValidation>
    <dataValidation type="list" allowBlank="1" showInputMessage="1" showErrorMessage="1" prompt="下欄に記載した研修データの２次利用についてをご覧いただき、「同意する」を選択してください" sqref="D78:F78" xr:uid="{4254454B-B825-4010-90C0-3A2027346CDB}">
      <formula1>"同意する"</formula1>
    </dataValidation>
    <dataValidation imeMode="hiragana" allowBlank="1" showInputMessage="1" showErrorMessage="1" prompt="どの受講資格に該当するか▼から選択してください" sqref="J35" xr:uid="{6BE7E74E-8EAA-4139-B238-6F0F25B37A7F}"/>
    <dataValidation type="list" allowBlank="1" showInputMessage="1" showErrorMessage="1" prompt="コースを選択してください" sqref="D26:K26" xr:uid="{307D1683-F533-4510-A791-69DEEDB630B3}">
      <formula1>IF(I209&gt;3,$E$209:$E$214,$E$209:$E$212)</formula1>
    </dataValidation>
    <dataValidation type="list" allowBlank="1" showInputMessage="1" showErrorMessage="1" prompt="勤務先（または異動予定先）の病院等における補聴器適合検査の算定についてお伺いします。_x000a_本研修を受講しない場合に勤務先（または異動予定先）の病院等での算定の状況について3つの項目から選択してください。" sqref="G46:K46" xr:uid="{E785ED4E-F43C-4E44-A94F-A75DA3742364}">
      <formula1>IF($G$43="１年以内に予定あり",$J$109:$J$111,IF($G$43="予定なし",$K$109:$K$111,""))</formula1>
    </dataValidation>
    <dataValidation type="list" allowBlank="1" showInputMessage="1" showErrorMessage="1" prompt="勤務（または異動予定）先病院等の、「音場検査装置」及び「補聴器特性試験装置」の有無を選択してください。_x000a_（両方の機器を有している場合には「有」を選択して下さい。）" sqref="G45" xr:uid="{9CDD0CFF-B6E4-432A-BBAB-E50E20409098}">
      <formula1>IF($G$43="１年以内に予定あり",$J$107:$J$108,IF($G$43="予定なし",$K$107:$K$108,""))</formula1>
    </dataValidation>
    <dataValidation type="list" allowBlank="1" showInputMessage="1" showErrorMessage="1" prompt="勤務（または異動予定）先の補聴器外来の有無を選択ください。_x000a_今後(１年以内に）具体的な開設予定がある場合は「無」を選択し「受講理由」欄にその旨記入ください_x000a_" sqref="G44" xr:uid="{AA4B6F72-B22A-4779-A724-874779F921EB}">
      <formula1>IF($G$43="１年以内に予定あり",$J$107:$J$108,IF($G$43="予定なし",$K$107:$K$108,""))</formula1>
    </dataValidation>
    <dataValidation type="whole" imeMode="disabled" allowBlank="1" showInputMessage="1" showErrorMessage="1" error="経験年数が受講資格に満たない可能性があります。_x000a_ご確認ください。" prompt="当該職種に従事しているおおよその経験年数（年）を入力してください" sqref="G27 G18" xr:uid="{5CBDE35F-DF4F-4BCB-B5BE-41375FC56619}">
      <formula1>$F$93</formula1>
      <formula2>$F$94</formula2>
    </dataValidation>
    <dataValidation type="whole" imeMode="off" allowBlank="1" showInputMessage="1" showErrorMessage="1" error="経験年数が受講資格に満たない可能性があります。_x000a_ご確認ください。" prompt="ロービジョンケアのおおよその経験年数（年）を入力してください" sqref="G34" xr:uid="{A77E2FFB-ED50-4FED-9255-7E028F64C078}">
      <formula1>$J$93</formula1>
      <formula2>$J$94</formula2>
    </dataValidation>
    <dataValidation type="whole" imeMode="off" allowBlank="1" showInputMessage="1" showErrorMessage="1" error="経験年数が受講資格に満たない可能性があります。_x000a_ご確認ください。" prompt="視能訓練士としてのおおよその経験年数（年）を入力してください" sqref="G33" xr:uid="{B77840B8-B202-47F5-9CEF-247B92C5F541}">
      <formula1>$I$93</formula1>
      <formula2>$I$94</formula2>
    </dataValidation>
    <dataValidation type="whole" imeMode="off" allowBlank="1" showInputMessage="1" showErrorMessage="1" error="経験年数が受講資格に満たない可能性があります。_x000a_ご確認ください。" prompt="高次脳障害支援のおおよその経験年数（年）を入力してください" sqref="G30" xr:uid="{D196845A-F12B-4D8A-835A-8EA33971906C}">
      <formula1>$H$93</formula1>
      <formula2>$H$94</formula2>
    </dataValidation>
    <dataValidation imeMode="hiragana" allowBlank="1" showInputMessage="1" showErrorMessage="1" prompt="研修会の受講において特別の配慮が必要な方は、状況及び希望する内容を備考欄に入力してください" sqref="D80:K80" xr:uid="{A14949B7-E3BD-40CE-9A23-B1F90138BF3E}"/>
    <dataValidation imeMode="hiragana" allowBlank="1" showInputMessage="1" showErrorMessage="1" promptTitle="現在の勤務先での職名をご入力ください" prompt="記入例：〇〇科医師、○○係長、主任、サービス管理責任者など_x000a__x000a_※　ない場合には空欄にしてください" sqref="D17:K17" xr:uid="{73AE258E-C273-4A82-BF26-FD309EF79E37}"/>
    <dataValidation imeMode="hiragana" allowBlank="1" showInputMessage="1" showErrorMessage="1" promptTitle="現在の勤務先での職種を入力してください" prompt="部署等の記入は不要です" sqref="D16:G16" xr:uid="{107BE178-DA1E-4B84-BA18-8A61FAC3EF23}"/>
    <dataValidation type="list" allowBlank="1" showInputMessage="1" showErrorMessage="1" promptTitle="【入力必須】異動の予定" prompt="_x000a_1年以内に常勤として勤務先の異動（予定）の有無を選択して下さい。" sqref="G43:H43" xr:uid="{FE1E773E-3A49-4E91-A630-727A0921000B}">
      <formula1>$H$105:$H$107</formula1>
    </dataValidation>
    <dataValidation type="list" imeMode="hiragana" allowBlank="1" showInputMessage="1" showErrorMessage="1" prompt="当研修会への申し込みを過去何回行ったか選択してください。" sqref="D71:K71" xr:uid="{23326BDC-90CA-4688-A83B-33571A33FF50}">
      <formula1>"今回が初めて,１回,２回,３回,４回以上"</formula1>
    </dataValidation>
    <dataValidation type="list" allowBlank="1" showInputMessage="1" showErrorMessage="1" prompt="下欄に記載した個人情報の取扱いについてをご覧いただき、「同意する」を選択してください" sqref="D77:F77" xr:uid="{2C97B2AD-2264-431A-921C-53D39FFB3CCE}">
      <formula1>"同意する"</formula1>
    </dataValidation>
    <dataValidation type="list" imeMode="hiragana" allowBlank="1" showInputMessage="1" showErrorMessage="1" prompt="該当の項目を１つ選択してください。_x000a_その他の方は備考欄へ詳細をご入力ください。" sqref="D50:F50" xr:uid="{5B636DCF-A28F-49EA-8D5C-12BE1D1A1880}">
      <formula1>"児童入所,児童通所,成人入所,成人通所,その他"</formula1>
    </dataValidation>
    <dataValidation imeMode="hiragana" allowBlank="1" showInputMessage="1" showErrorMessage="1" promptTitle="特段の理由がある場合は記入ください。" prompt="例えば、「担当医師が退職するため後任者が研修会を受講する必要がある」「近い将来に異動や開業が見込まれるため」　等　特段の理由がある場合は記入ください" sqref="D72:K72" xr:uid="{846BD19C-0563-4069-AD8A-20D1812E689F}"/>
    <dataValidation type="list" allowBlank="1" showInputMessage="1" showErrorMessage="1" prompt="本研修会修了者に限り、「氏名」「生年月日」「都道府県名」「勤務先」等を判定業務の円滑な実施に資するため、各都道府県、指定都市及び中核市の求めに応じ情報提供することについて、選択してください" sqref="D75:F75" xr:uid="{2E8F9773-4496-4C79-BB5A-92CAF1A7E74B}">
      <formula1>"同意する,一部同意しない,同意しない"</formula1>
    </dataValidation>
    <dataValidation imeMode="hiragana" allowBlank="1" showInputMessage="1" showErrorMessage="1" promptTitle="現在勤務されている部署名を入力してください" prompt="　_x000a_事業所の中で部署名が設定されていいない場合には空欄で構いません。" sqref="D15:K15" xr:uid="{8A4CCDD9-5802-4E6B-A2C0-93EB9203AD2A}"/>
    <dataValidation allowBlank="1" showInputMessage="1" showErrorMessage="1" prompt="次の入力項目へは、_x000a_Tabキーで移動します。_x000a__x000a_Enterキーを押すと、そのセルよりも真下の入力可能セルに移動してしまいます。_x000a_　※Windowsキーボードの場合" sqref="D9" xr:uid="{D6C01A0B-F892-4900-9EDB-271C742474B4}"/>
    <dataValidation type="list" allowBlank="1" showInputMessage="1" showErrorMessage="1" prompt="勤務先施設でのロービジョンケア実施状況を選択してください" sqref="D57:F57" xr:uid="{840234DF-98C2-43F1-A5F8-2AC7806DB374}">
      <formula1>"行っている,今後行う予定がある,行う予定はない"</formula1>
    </dataValidation>
    <dataValidation imeMode="hiragana" allowBlank="1" showInputMessage="1" showErrorMessage="1" prompt="「日本ロービジョン学会 ロービジョンケア研修会」「日本視能訓練士協会生涯教育制度基礎Ⅲ（視能生涯）」の受講歴（年度と研修会等名）を入力してください" sqref="D59:K59" xr:uid="{FF58E16F-0DF8-4C15-B43A-DA67ECD5CDBF}"/>
    <dataValidation imeMode="hiragana" allowBlank="1" showInputMessage="1" showErrorMessage="1" prompt="上記で「いる」を選択した方は参加者名を入力してください" sqref="D56:K56" xr:uid="{CC983034-DB8B-43AB-9859-9D6520B720FD}"/>
    <dataValidation imeMode="hiragana" allowBlank="1" showInputMessage="1" showErrorMessage="1" prompt="上記で「いる」を選択した方は医師名を入力してください" sqref="D54:K54" xr:uid="{196090A0-4113-4752-93EE-0278DEF80EC6}"/>
    <dataValidation type="list" imeMode="disabled" allowBlank="1" showInputMessage="1" showErrorMessage="1" prompt="勤務先でのロービジョン検査判断料の算定状況を選択してください" sqref="D60:F60" xr:uid="{A1BBDF47-F466-4EAD-961D-72FF9B42AE3E}">
      <formula1>"算定している,算定していない"</formula1>
    </dataValidation>
    <dataValidation type="list" imeMode="hiragana" allowBlank="1" showInputMessage="1" showErrorMessage="1" sqref="D64:K64" xr:uid="{D03A9A29-F3B3-46BD-B3CA-F0F1824DDE71}">
      <formula1>"実施している,実施予定がある,実施していない"</formula1>
    </dataValidation>
    <dataValidation imeMode="hiragana" allowBlank="1" showInputMessage="1" showErrorMessage="1" promptTitle="現在の勤務先での職種を記入してください" prompt="部署等の記入は不要です" sqref="H16:K16" xr:uid="{9BABA127-D809-403E-A7BD-5401FA525B12}"/>
    <dataValidation imeMode="hiragana" allowBlank="1" showInputMessage="1" showErrorMessage="1" promptTitle="入力項目の移動" prompt="次の入力項目（色付きのセル）へ移動させる場合、Tabキーでの移動が便利です。_x000a__x000a_※Windows の場合、Excel以外でのソフトを使用している場合には当てはまらないこともあります。" sqref="E9:F9" xr:uid="{E4CC5CCE-F3DC-4347-A632-ABA3397B3EB5}"/>
    <dataValidation allowBlank="1" showInputMessage="1" showErrorMessage="1" promptTitle="入力項目の移動" prompt="次の入力項目（色付きのセル）へ移動させる場合、Tabキーでの移動が便利です。_x000a__x000a_※Windows の場合、Excel以外でのソフトを使用している場合には当てはまらないこともあります。" sqref="C5" xr:uid="{F2A1A118-40C4-48F0-9828-22770535915D}"/>
    <dataValidation imeMode="hiragana" showErrorMessage="1" sqref="H9:I9" xr:uid="{2229DFFF-0AD4-43D6-993E-9CD8D92C6FEB}"/>
    <dataValidation type="custom" imeMode="fullKatakana" allowBlank="1" showInputMessage="1" showErrorMessage="1" errorTitle="全角カタカナ入力" error="全角カタカナでの登録をお願いします" prompt="カナ（全角）入力でお願いします" sqref="I10:K10 F10:G10" xr:uid="{D8049E79-F400-4ECB-A26B-09AB53B36D97}">
      <formula1>(F10=PHONETIC(F10))</formula1>
    </dataValidation>
    <dataValidation type="list" allowBlank="1" showInputMessage="1" showErrorMessage="1" promptTitle="研修修了者の在籍" prompt="当センターでの受講歴のある方が在籍されいる場合には「いる」を入力してください" sqref="D53:E53 D55:E55" xr:uid="{541B6F81-EEAC-4822-9AC9-50BCDC96D7BE}">
      <formula1>"いる,いない"</formula1>
    </dataValidation>
    <dataValidation type="textLength" imeMode="disabled" allowBlank="1" showInputMessage="1" showErrorMessage="1" promptTitle="ハイフンを含めて入力してください" prompt="研修当日連絡がつく電話番号を入力してください_x000a_記入例：04-2995-3100" sqref="D40:F40" xr:uid="{B0790CD6-DCB7-40DD-BBED-796D28D9EFDB}">
      <formula1>12</formula1>
      <formula2>13</formula2>
    </dataValidation>
    <dataValidation type="custom" imeMode="disabled" allowBlank="1" showInputMessage="1" showErrorMessage="1" error="半角英数字を使用してください" promptTitle="パソコンで受信できるものを入力してください。" prompt="※記入誤りが非常に多くなっております。受講決定の可否の連絡に使用しますので、誤りがないように送信前に再度確認してください。_x000a_手入力せずアドレス帳などからコピーペーストを推奨します。" sqref="D41:H41" xr:uid="{8967F262-E6E3-49A5-8B1C-CA8B07FCF4F8}">
      <formula1>LEN(D41)=LENB(D41)</formula1>
    </dataValidation>
    <dataValidation imeMode="hiragana" allowBlank="1" showInputMessage="1" showErrorMessage="1" promptTitle="公認心理士・臨床心理士以外の心理資格があればご入力ださい" prompt="　" sqref="I29:K29" xr:uid="{46BF67D8-0677-4839-AE69-41000A8B1C0D}"/>
    <dataValidation type="list" imeMode="hiragana" allowBlank="1" showInputMessage="1" showErrorMessage="1" promptTitle="心理士資格を入力ください" prompt="記入例：公認心理師、臨床心理士　等" sqref="E29:G29" xr:uid="{5DA480F9-C579-4E05-B22F-C1F373556A2F}">
      <formula1>"なし,公認心理士,臨床心理士,公認心理士および臨床心理士"</formula1>
    </dataValidation>
    <dataValidation type="list" imeMode="disabled" allowBlank="1" showInputMessage="1" showErrorMessage="1" prompt="修了証書の希望の有無を選択してください" sqref="D20:E20" xr:uid="{F7E0D8A7-62AA-4FF5-989C-435B6137195A}">
      <formula1>"必要,不要"</formula1>
    </dataValidation>
    <dataValidation type="list" imeMode="disabled" allowBlank="1" showInputMessage="1" showErrorMessage="1" prompt="身体障害者福祉法第15条指定医について選択してください" sqref="D23:E23" xr:uid="{17565721-5037-4D28-9314-0BA8588E444D}">
      <formula1>"該当,非該当"</formula1>
    </dataValidation>
    <dataValidation imeMode="hiragana" allowBlank="1" showInputMessage="1" showErrorMessage="1" promptTitle="勤務先の事業所名称を入力してください" prompt="_x000a_※株式会社○○などの企業にご所属の場合は法人名に入力いただき、事業所は空欄でも構いません。_x000a_社会福祉法人等で、運営されている団体等で、事業所の名称がある場合にはこの欄に入力してください。" sqref="D14:K14" xr:uid="{4299E457-6FA6-4A8E-96EF-5722E68756D5}"/>
    <dataValidation type="list" imeMode="disabled" allowBlank="1" showInputMessage="1" showErrorMessage="1" sqref="D21:E21" xr:uid="{B809F3EA-7FF5-4584-8062-7A1126103B17}">
      <formula1>"同意する,同意しない"</formula1>
    </dataValidation>
    <dataValidation type="date" imeMode="disabled" allowBlank="1" showInputMessage="1" showErrorMessage="1" promptTitle="免許取得日を西暦で入力してください。" prompt="_x000a_例：「2000/01/01」_x000a_（表示は2000年1月1日となります）" sqref="D28:F28 D22:F22" xr:uid="{8CF6E5FF-9013-4B26-81AC-77B761DCCFB4}">
      <formula1>7306</formula1>
      <formula2>73050</formula2>
    </dataValidation>
    <dataValidation imeMode="disabled" allowBlank="1" showInputMessage="1" showErrorMessage="1" promptTitle="日本眼科医学会会員番号会員番号の入力" prompt="日本眼科学会より専門医単位の承認を受けた場合、修了された方については専門医単位の登録申請を行いますので、単位登録を希望される方は会員Noをご入力ください。_x000a_なお、学会へは2単位×2日間で申請を行う予定で承認を受ける見込みです。" sqref="D25:G25" xr:uid="{92FFDE72-DF9E-4229-8822-77A48F54AD5C}"/>
    <dataValidation type="textLength" imeMode="off" operator="equal" allowBlank="1" showInputMessage="1" showErrorMessage="1" promptTitle="7桁の郵便番号を記入願います。" prompt="テキスト資料などの送付先「郵便番号」を入力してください_x000a__x000a_記入例：359-8555" sqref="D37:E37" xr:uid="{371D25EB-6B15-4654-BD48-0696E71C620D}">
      <formula1>8</formula1>
    </dataValidation>
    <dataValidation type="custom" imeMode="hiragana" allowBlank="1" showInputMessage="1" showErrorMessage="1" errorTitle="文字数オーバー" error="25字以内での登録をお願いします" promptTitle="住所②" prompt="テキスト資料などの送付先「住所」を入力してください_x000a_（上欄に記載できなかった場合）_x000a__x000a_※勤務先名はこの欄には入力しないでください" sqref="D39:H39" xr:uid="{54BF9E5A-A9F2-488F-975D-81EF1AC296D3}">
      <formula1>LENB(D39)&lt;51</formula1>
    </dataValidation>
    <dataValidation imeMode="hiragana" allowBlank="1" showInputMessage="1" showErrorMessage="1" promptTitle="過去に当センターの研修会に参加した場合ご記入ください" prompt="年度（和暦)と研修会名称を入力してください" sqref="D19:J19" xr:uid="{03C69F16-B6F0-447C-8390-5E12EBE7D9F1}"/>
    <dataValidation imeMode="disabled" allowBlank="1" showInputMessage="1" showErrorMessage="1" promptTitle="臨床心理士登録番号の入力" prompt="研修会後ポイント取得に必要な参加証明書を発行しますので、ご希望の方は入力してください" sqref="D31:G31" xr:uid="{975279AB-A22F-411A-89FF-FD27992BF39C}"/>
    <dataValidation imeMode="disabled" allowBlank="1" showInputMessage="1" showErrorMessage="1" promptTitle="公認心理士登録番号の入力" prompt="申請が通った場合、テーマ別研修の所定の単位取得が可能となります。ご希望の方は入力してください。" sqref="D32:G32" xr:uid="{09927186-5334-4696-AF63-5B8AE186DC9A}"/>
    <dataValidation imeMode="hiragana" allowBlank="1" showInputMessage="1" showErrorMessage="1" promptTitle="心理士資格を入力ください" prompt="記入例：公認心理師、臨床心理士　等" sqref="D29" xr:uid="{315DB79C-F38B-4657-B44A-547FB539BC5A}"/>
    <dataValidation imeMode="disabled" allowBlank="1" showInputMessage="1" showErrorMessage="1" promptTitle="日本耳鼻咽喉科学会会員番号の入力" prompt="研修会後ポイント取得に必要な参加証明書を発行しますので、ご希望の方は入力してください" sqref="D24:G24" xr:uid="{DE85B7C4-DA1F-4734-8639-E6DDD79F7EF5}"/>
    <dataValidation type="custom" imeMode="hiragana" allowBlank="1" showInputMessage="1" showErrorMessage="1" errorTitle="文字数オーバー" error="25字以内での登録をお願いします" promptTitle="住所①" prompt="テキスト資料などの送付先「住所」を入力してください" sqref="D38:H38" xr:uid="{480D56BB-C5C8-4135-BB8E-2517129DA6CE}">
      <formula1>LENB(D38)&lt;51</formula1>
    </dataValidation>
    <dataValidation type="whole" imeMode="off" allowBlank="1" showInputMessage="1" showErrorMessage="1" sqref="D65:E65" xr:uid="{5044133B-547E-4433-9904-308D7ACB6B5F}">
      <formula1>0</formula1>
      <formula2>10000</formula2>
    </dataValidation>
    <dataValidation type="whole" imeMode="off" allowBlank="1" showInputMessage="1" showErrorMessage="1" errorTitle="数値エラー" error="0から11の間でお願いします" prompt="予定月を入力してください" sqref="I58" xr:uid="{4DD51F0A-E67F-4CFB-A8C6-33B167190900}">
      <formula1>0</formula1>
      <formula2>11</formula2>
    </dataValidation>
    <dataValidation type="whole" imeMode="disabled" allowBlank="1" showInputMessage="1" showErrorMessage="1" errorTitle="数値エラー" error="0から11の間でお願いします" prompt="おおよその経験年数（月）を入力してください" sqref="I18" xr:uid="{7201E15E-CF2A-45F4-A706-819553B295AC}">
      <formula1>0</formula1>
      <formula2>11</formula2>
    </dataValidation>
    <dataValidation type="whole" imeMode="disabled" allowBlank="1" showInputMessage="1" showErrorMessage="1" errorTitle="数値エラー" error="0から11の間でお願いします" prompt="視能訓練士としてのおおよその経験年数（月）を入力してください" sqref="I33" xr:uid="{DC367E89-3683-415A-8A26-C03B9F0EF258}">
      <formula1>0</formula1>
      <formula2>11</formula2>
    </dataValidation>
    <dataValidation type="whole" imeMode="off" allowBlank="1" showInputMessage="1" showErrorMessage="1" errorTitle="数値エラー" error="0から11の間でお願いします" prompt="看護業務のおおよその経験年数（月）を入力してください" sqref="I27" xr:uid="{3FADA23E-E841-482B-A930-487B26FA77CF}">
      <formula1>0</formula1>
      <formula2>11</formula2>
    </dataValidation>
    <dataValidation type="whole" imeMode="off" allowBlank="1" showInputMessage="1" showErrorMessage="1" prompt="予定年を入力してください" sqref="G58" xr:uid="{BF42E833-0E33-4913-934B-85AF85ADBB18}">
      <formula1>0</formula1>
      <formula2>80</formula2>
    </dataValidation>
    <dataValidation type="whole" imeMode="off" allowBlank="1" showInputMessage="1" showErrorMessage="1" errorTitle="数値エラー" error="0から11の間でお願いします" prompt="ロービジョンケアのおおよその経験年数（月）を入力してください" sqref="I34" xr:uid="{11A22A11-F0A6-40CB-A3ED-F44559ED4FE3}">
      <formula1>0</formula1>
      <formula2>11</formula2>
    </dataValidation>
    <dataValidation type="whole" imeMode="off" allowBlank="1" showInputMessage="1" showErrorMessage="1" errorTitle="数値エラー" error="0から11の間でお願いします" prompt="高次脳障害支援のおおよその経験年数（月）を入力してください" sqref="I30" xr:uid="{A8B1A89C-AEB9-4FC4-95B5-A22CA3D1516F}">
      <formula1>0</formula1>
      <formula2>11</formula2>
    </dataValidation>
    <dataValidation type="date" imeMode="disabled" allowBlank="1" showInputMessage="1" showErrorMessage="1" promptTitle="西暦で入力してください。" prompt="_x000a_例：「2000/01/01」_x000a_（表示は2000年1月1日となります）" sqref="D11:F11" xr:uid="{699E19A4-8C57-459F-A56E-A965084124EE}">
      <formula1>7306</formula1>
      <formula2>73050</formula2>
    </dataValidation>
    <dataValidation type="whole" imeMode="off" allowBlank="1" showInputMessage="1" showErrorMessage="1" prompt="メールアドレスが自宅が職場なのかを番号で入力してください" sqref="J41" xr:uid="{118F3300-E308-4631-B244-4047288AFB8A}">
      <formula1>1</formula1>
      <formula2>2</formula2>
    </dataValidation>
    <dataValidation type="whole" imeMode="off" allowBlank="1" showInputMessage="1" showErrorMessage="1" prompt="テキスト資料・納入告知書・修了証書の送付先（自宅・職場）を番号で入力してください" sqref="J38" xr:uid="{2784FE2E-BC23-4FE1-B6AE-5DF996CB0991}">
      <formula1>1</formula1>
      <formula2>2</formula2>
    </dataValidation>
    <dataValidation type="whole" imeMode="off" allowBlank="1" showInputMessage="1" showErrorMessage="1" prompt="研修当日連絡がつく電話番号が自宅か職場なのかを番号で入力してください" sqref="J40" xr:uid="{73CE2013-DD25-4D58-8399-AE1517DE4274}">
      <formula1>1</formula1>
      <formula2>2</formula2>
    </dataValidation>
    <dataValidation imeMode="hiragana" allowBlank="1" showInputMessage="1" showErrorMessage="1" prompt="上記で「一部同意しない」を選択した方は、「氏名」「都道府県名」「勤務先」「現職種（現職名）」等、一部同意しない項目を記入してください" sqref="D76:K76 D74:K74" xr:uid="{D970F869-737B-4273-90FF-C1A24BBBC43D}"/>
    <dataValidation type="list" allowBlank="1" showDropDown="1" showInputMessage="1" showErrorMessage="1" prompt="セルの右にある「▼」ボタンを押してリストから選択してください_x000a__x000a_（下の「キャンセル」）を押してやり直してください）" sqref="N4" xr:uid="{A5D9D385-5B4F-4818-A38B-BE761A5F92FA}">
      <formula1>"自宅,勤務先"</formula1>
    </dataValidation>
    <dataValidation allowBlank="1" showInputMessage="1" showErrorMessage="1" prompt="セルの右にある「▼」ボタンを押してリストから選択してください_x000a__x000a_（下の「キャンセル」）を押してやり直してください）" sqref="M5" xr:uid="{26C6B26E-C7CB-4215-AF5C-DE18A133289C}"/>
    <dataValidation type="list" allowBlank="1" showInputMessage="1" showErrorMessage="1" sqref="D79:E79" xr:uid="{ED54FDBF-55A1-4443-B51F-21C8C5689F1B}">
      <formula1>"同意する,同意しない"</formula1>
    </dataValidation>
    <dataValidation type="list" allowBlank="1" showInputMessage="1" showErrorMessage="1" sqref="F55" xr:uid="{F7F720B0-8B9C-478D-82DC-60BAF930A385}">
      <formula1>"行っている,今後行う予定がある,行う予定はない"</formula1>
    </dataValidation>
    <dataValidation type="list" allowBlank="1" showInputMessage="1" showErrorMessage="1" sqref="J47 F49 D48:E48 H49 F47 H47 F51" xr:uid="{3FDAAE2B-A205-4894-9E35-442C99586D8E}">
      <formula1>"有,無"</formula1>
    </dataValidation>
    <dataValidation showInputMessage="1" showErrorMessage="1" sqref="B56 B74 B76 B52 B58 B54 D47 D49" xr:uid="{28ECA120-DB8B-4A08-B7D0-CE48137C05AF}"/>
    <dataValidation imeMode="disabled" allowBlank="1" showInputMessage="1" showErrorMessage="1" promptTitle="現在の勤務先での職名をご記入ください" prompt="記入例：〇〇科医師、○○係長、主任、サービス管理責任者など" sqref="H31:J32 H24:J25" xr:uid="{CB5764D8-99D6-4226-858F-E0C089E712F9}"/>
    <dataValidation imeMode="halfAlpha" showInputMessage="1" showErrorMessage="1" errorTitle="経験年数確認" error="この研修会の実施要項で、受講資格の経験年数をご確認ください。" sqref="H27 H18 H33:H34 H58 H30" xr:uid="{7538053D-426D-4A76-8A03-0256982C800A}"/>
    <dataValidation imeMode="halfAlpha" showInputMessage="1" showErrorMessage="1" sqref="E33:F34 E30:F30 E27:F27 N22" xr:uid="{0439E45A-9617-4BFA-AD76-2F420C79901C}"/>
    <dataValidation type="custom" imeMode="off" allowBlank="1" showInputMessage="1" showErrorMessage="1" prompt="@も含め半角で正確に入力してください" sqref="M4" xr:uid="{800030BB-E2AB-446B-B37A-0951B7B3A368}">
      <formula1>COUNTIF(M4,"*@*")</formula1>
    </dataValidation>
    <dataValidation type="list" allowBlank="1" showInputMessage="1" showErrorMessage="1" sqref="B75 B77:B80 B57 B53 B44:B51 B59:B73 B55 B19:B35" xr:uid="{B06CE25B-E230-446E-B077-E89F918C86CF}">
      <formula1>"-,使用"</formula1>
    </dataValidation>
    <dataValidation allowBlank="1" showDropDown="1" showInputMessage="1" showErrorMessage="1" sqref="J4:K4 M54 N4 E47 E49 AU1" xr:uid="{0DBDBF47-346A-41B4-B6D5-500E67510799}"/>
    <dataValidation imeMode="hiragana" allowBlank="1" showInputMessage="1" showErrorMessage="1" sqref="J5 M42 M55 J60 M78:M80 B81:B85 M61 M86 G55 CC1 J77:J79 J9 J75 G9 J20:J21 F20:G21 G73 J73 J65 F48 D18 M88 F65:G65 H10 G47:G49 BW1 C84:C89 D33:D34 G57 J57 J48 M82 BY1 F23:G23 J23 G77:G79 D27 C35 D30 J55 D36 G75 C66:C72 D63 G60 F53:G53 J53 D81 D58 D89 D66:D70 M84 D83 C49:C50 AI1 AV1 BS1:BU1 BB1 CA1 J51" xr:uid="{39CF2DE4-8542-437C-9B34-A54641195CA3}"/>
    <dataValidation imeMode="off" allowBlank="1" showInputMessage="1" showErrorMessage="1" sqref="I38:I39 C81:C83 F37:J37 K5 J39 G40:H40" xr:uid="{4C2D03A8-07A5-4488-9CFE-519D2A2ACE7C}"/>
    <dataValidation type="date" imeMode="disabled" allowBlank="1" showInputMessage="1" showErrorMessage="1" sqref="G11 I11:J11 G22 I22:J22 G28 I28:J28" xr:uid="{F4508166-BDE3-475E-97E1-4D9F295769C1}">
      <formula1>7306</formula1>
      <formula2>73050</formula2>
    </dataValidation>
    <dataValidation imeMode="off" showInputMessage="1" showErrorMessage="1" prompt="@も含め半角で正確に入力してください" sqref="I40:I41" xr:uid="{A07FEAC1-BAC3-4F6B-A631-206B11F82AC1}"/>
    <dataValidation type="textLength" imeMode="hiragana" allowBlank="1" showInputMessage="1" showErrorMessage="1" sqref="I47:I48 H20:I21 H60:I60 H73:I73 H55:I55 H53:I53 H65:I65 H57:I57 H48 AW1 H23:I23 H77:I79 H75:I75 M56 H51:I51" xr:uid="{CFFCA3E2-128F-4E9C-B83E-C1929FC83E00}">
      <formula1>0</formula1>
      <formula2>15</formula2>
    </dataValidation>
    <dataValidation imeMode="hiragana" allowBlank="1" showInputMessage="1" showErrorMessage="1" promptTitle="現在の勤務先での職名をご記入ください" prompt="記入例：〇〇科医師、○○係長、主任、サービス管理責任者など" sqref="H29" xr:uid="{599791DD-73EC-454E-9BAC-23D37A8DC65A}"/>
    <dataValidation imeMode="hiragana" showInputMessage="1" showErrorMessage="1" promptTitle="Tabキー使用のおすすめ" prompt="次の入力項目へは、_x000a_Tabキーで移動します。_x000a__x000a_Enterキーを押すと、そのセルよりも真下の入力可能セルに移動してしまいます。_x000a_　※Windowsキーボードの場合" sqref="A6:B6" xr:uid="{36162AEB-34E0-4DB2-95F6-2D2E6AE4BD93}"/>
  </dataValidations>
  <pageMargins left="0.25" right="0.25" top="0.75" bottom="0.75" header="0.3" footer="0.3"/>
  <pageSetup paperSize="9" orientation="portrait" verticalDpi="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入力フォーム</vt:lpstr>
      <vt:lpstr>入力フォーム!Print_Area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一弘 入沢一弘</dc:creator>
  <cp:lastModifiedBy>一弘 入沢一弘</cp:lastModifiedBy>
  <dcterms:created xsi:type="dcterms:W3CDTF">2025-12-24T03:59:33Z</dcterms:created>
  <dcterms:modified xsi:type="dcterms:W3CDTF">2025-12-24T04:01:51Z</dcterms:modified>
</cp:coreProperties>
</file>