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00B698BC-9C8B-4C61-A011-E2A1401E8346}" xr6:coauthVersionLast="47" xr6:coauthVersionMax="47" xr10:uidLastSave="{00000000-0000-0000-0000-000000000000}"/>
  <workbookProtection lockStructure="1"/>
  <bookViews>
    <workbookView showSheetTabs="0" xWindow="930" yWindow="945" windowWidth="17835" windowHeight="13980" xr2:uid="{3417B9D5-82B5-45CC-9B73-159C150C4135}"/>
  </bookViews>
  <sheets>
    <sheet name="入力フォーム" sheetId="1" r:id="rId1"/>
  </sheets>
  <definedNames>
    <definedName name="_xlnm.Print_Area" localSheetId="0">入力フォーム!$A$6:$K$81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1" i="1" l="1"/>
  <c r="K138" i="1"/>
  <c r="N104" i="1"/>
  <c r="N103" i="1"/>
  <c r="N102" i="1"/>
  <c r="N96" i="1"/>
  <c r="CK3" i="1" s="1"/>
  <c r="N95" i="1"/>
  <c r="N94" i="1"/>
  <c r="N93" i="1"/>
  <c r="N92" i="1"/>
  <c r="N91" i="1"/>
  <c r="CF3" i="1" s="1"/>
  <c r="N90" i="1"/>
  <c r="N89" i="1"/>
  <c r="CD3" i="1" s="1"/>
  <c r="N88" i="1"/>
  <c r="CC3" i="1" s="1"/>
  <c r="N87" i="1"/>
  <c r="N86" i="1"/>
  <c r="N85" i="1"/>
  <c r="C85" i="1"/>
  <c r="N84" i="1"/>
  <c r="BY3" i="1" s="1"/>
  <c r="N83" i="1"/>
  <c r="C83" i="1"/>
  <c r="N82" i="1"/>
  <c r="BW3" i="1" s="1"/>
  <c r="N81" i="1"/>
  <c r="N80" i="1"/>
  <c r="N79" i="1"/>
  <c r="N78" i="1"/>
  <c r="K78" i="1"/>
  <c r="N77" i="1"/>
  <c r="K77" i="1"/>
  <c r="N76" i="1"/>
  <c r="BQ3" i="1" s="1"/>
  <c r="N75" i="1"/>
  <c r="N74" i="1"/>
  <c r="N73" i="1"/>
  <c r="N72" i="1"/>
  <c r="N71" i="1"/>
  <c r="N70" i="1"/>
  <c r="N69" i="1"/>
  <c r="BJ3" i="1" s="1"/>
  <c r="N68" i="1"/>
  <c r="BI3" i="1" s="1"/>
  <c r="N67" i="1"/>
  <c r="N66" i="1"/>
  <c r="N65" i="1"/>
  <c r="N64" i="1"/>
  <c r="N63" i="1"/>
  <c r="N62" i="1"/>
  <c r="N61" i="1"/>
  <c r="BB3" i="1" s="1"/>
  <c r="N59" i="1"/>
  <c r="AZ3" i="1" s="1"/>
  <c r="N58" i="1"/>
  <c r="N57" i="1"/>
  <c r="N56" i="1"/>
  <c r="N55" i="1"/>
  <c r="N54" i="1"/>
  <c r="AU3" i="1" s="1"/>
  <c r="N53" i="1"/>
  <c r="N52" i="1"/>
  <c r="AS3" i="1" s="1"/>
  <c r="N51" i="1"/>
  <c r="AR3" i="1" s="1"/>
  <c r="N50" i="1"/>
  <c r="N49" i="1"/>
  <c r="I49" i="1"/>
  <c r="N48" i="1"/>
  <c r="N47" i="1"/>
  <c r="Q46" i="1"/>
  <c r="A46" i="1" s="1"/>
  <c r="P46" i="1"/>
  <c r="N46" i="1"/>
  <c r="AM3" i="1" s="1"/>
  <c r="C46" i="1"/>
  <c r="Q45" i="1"/>
  <c r="P45" i="1"/>
  <c r="N45" i="1"/>
  <c r="AL3" i="1" s="1"/>
  <c r="C45" i="1"/>
  <c r="A45" i="1"/>
  <c r="Q44" i="1"/>
  <c r="A44" i="1" s="1"/>
  <c r="P44" i="1"/>
  <c r="N44" i="1"/>
  <c r="C44" i="1"/>
  <c r="N43" i="1"/>
  <c r="AJ3" i="1" s="1"/>
  <c r="Q42" i="1"/>
  <c r="N42" i="1"/>
  <c r="AI3" i="1" s="1"/>
  <c r="Q41" i="1"/>
  <c r="N41" i="1"/>
  <c r="K41" i="1"/>
  <c r="Q40" i="1"/>
  <c r="N40" i="1"/>
  <c r="K40" i="1"/>
  <c r="Q39" i="1"/>
  <c r="N39" i="1"/>
  <c r="L39" i="1"/>
  <c r="Q38" i="1"/>
  <c r="N38" i="1"/>
  <c r="L38" i="1"/>
  <c r="K38" i="1"/>
  <c r="Q37" i="1"/>
  <c r="N37" i="1"/>
  <c r="N36" i="1"/>
  <c r="AC3" i="1" s="1"/>
  <c r="C36" i="1"/>
  <c r="N35" i="1"/>
  <c r="L35" i="1"/>
  <c r="K35" i="1" s="1"/>
  <c r="Q34" i="1"/>
  <c r="N34" i="1"/>
  <c r="Q33" i="1"/>
  <c r="N33" i="1"/>
  <c r="Z3" i="1" s="1"/>
  <c r="N32" i="1"/>
  <c r="Y3" i="1" s="1"/>
  <c r="L32" i="1"/>
  <c r="N31" i="1"/>
  <c r="L31" i="1"/>
  <c r="Q30" i="1"/>
  <c r="N30" i="1"/>
  <c r="W3" i="1" s="1"/>
  <c r="N29" i="1"/>
  <c r="N28" i="1"/>
  <c r="U3" i="1" s="1"/>
  <c r="G28" i="1"/>
  <c r="Q27" i="1"/>
  <c r="N27" i="1"/>
  <c r="N26" i="1"/>
  <c r="N25" i="1"/>
  <c r="L25" i="1"/>
  <c r="N24" i="1"/>
  <c r="L24" i="1"/>
  <c r="N23" i="1"/>
  <c r="N22" i="1"/>
  <c r="L22" i="1"/>
  <c r="G22" i="1"/>
  <c r="N21" i="1"/>
  <c r="N20" i="1"/>
  <c r="M3" i="1" s="1"/>
  <c r="Q19" i="1"/>
  <c r="N19" i="1"/>
  <c r="L3" i="1" s="1"/>
  <c r="L19" i="1"/>
  <c r="Q17" i="1" s="1"/>
  <c r="Q18" i="1"/>
  <c r="N18" i="1"/>
  <c r="L18" i="1"/>
  <c r="N17" i="1"/>
  <c r="L17" i="1"/>
  <c r="Q16" i="1"/>
  <c r="N16" i="1"/>
  <c r="I3" i="1" s="1"/>
  <c r="L16" i="1"/>
  <c r="Q15" i="1"/>
  <c r="N15" i="1"/>
  <c r="L15" i="1"/>
  <c r="N14" i="1"/>
  <c r="G3" i="1" s="1"/>
  <c r="Q13" i="1"/>
  <c r="N13" i="1"/>
  <c r="F3" i="1" s="1"/>
  <c r="N12" i="1"/>
  <c r="E3" i="1" s="1"/>
  <c r="L12" i="1"/>
  <c r="N11" i="1"/>
  <c r="L11" i="1"/>
  <c r="G11" i="1"/>
  <c r="S10" i="1"/>
  <c r="Q10" i="1"/>
  <c r="N10" i="1"/>
  <c r="C3" i="1" s="1"/>
  <c r="L10" i="1"/>
  <c r="L98" i="1" s="1"/>
  <c r="N9" i="1"/>
  <c r="L9" i="1"/>
  <c r="Q9" i="1" s="1"/>
  <c r="N7" i="1"/>
  <c r="C7" i="1"/>
  <c r="CJ3" i="1"/>
  <c r="CI3" i="1"/>
  <c r="CH3" i="1"/>
  <c r="CG3" i="1"/>
  <c r="CE3" i="1"/>
  <c r="CB3" i="1"/>
  <c r="CA3" i="1"/>
  <c r="BZ3" i="1"/>
  <c r="BX3" i="1"/>
  <c r="BV3" i="1"/>
  <c r="BU3" i="1"/>
  <c r="BT3" i="1"/>
  <c r="BS3" i="1"/>
  <c r="BR3" i="1"/>
  <c r="BP3" i="1"/>
  <c r="BO3" i="1"/>
  <c r="BN3" i="1"/>
  <c r="BM3" i="1"/>
  <c r="BL3" i="1"/>
  <c r="BK3" i="1"/>
  <c r="BH3" i="1"/>
  <c r="BG3" i="1"/>
  <c r="BF3" i="1"/>
  <c r="BE3" i="1"/>
  <c r="BD3" i="1"/>
  <c r="BC3" i="1"/>
  <c r="BA3" i="1"/>
  <c r="AY3" i="1"/>
  <c r="AX3" i="1"/>
  <c r="AW3" i="1"/>
  <c r="AV3" i="1"/>
  <c r="AT3" i="1"/>
  <c r="AQ3" i="1"/>
  <c r="AP3" i="1"/>
  <c r="AO3" i="1"/>
  <c r="AN3" i="1"/>
  <c r="AK3" i="1"/>
  <c r="AH3" i="1"/>
  <c r="AG3" i="1"/>
  <c r="AF3" i="1"/>
  <c r="AE3" i="1"/>
  <c r="AD3" i="1"/>
  <c r="AB3" i="1"/>
  <c r="AA3" i="1"/>
  <c r="X3" i="1"/>
  <c r="V3" i="1"/>
  <c r="T3" i="1"/>
  <c r="S3" i="1"/>
  <c r="R3" i="1"/>
  <c r="Q3" i="1"/>
  <c r="P3" i="1"/>
  <c r="O3" i="1"/>
  <c r="N3" i="1"/>
  <c r="K3" i="1"/>
  <c r="J3" i="1"/>
  <c r="H3" i="1"/>
  <c r="D3" i="1"/>
  <c r="B3" i="1"/>
  <c r="A3" i="1"/>
  <c r="C8" i="1" l="1"/>
  <c r="L99" i="1"/>
</calcChain>
</file>

<file path=xl/sharedStrings.xml><?xml version="1.0" encoding="utf-8"?>
<sst xmlns="http://schemas.openxmlformats.org/spreadsheetml/2006/main" count="551" uniqueCount="303">
  <si>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</si>
  <si>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</si>
  <si>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</si>
  <si>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</si>
  <si>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</si>
  <si>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事業所</t>
    <rPh sb="0" eb="3">
      <t>ジギョウショ</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</si>
  <si>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</si>
  <si>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</si>
  <si>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</si>
  <si>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</si>
  <si>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</si>
  <si>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</si>
  <si>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</si>
  <si>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</si>
  <si>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</si>
  <si>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</si>
  <si>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</si>
  <si>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</si>
  <si>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</si>
  <si>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</si>
  <si>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</si>
  <si>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</si>
  <si>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</si>
  <si>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</si>
  <si>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</si>
  <si>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</si>
  <si>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</si>
  <si>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</si>
  <si>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</si>
  <si>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</si>
  <si>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</si>
  <si>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</si>
  <si>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</si>
  <si>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</si>
  <si>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</si>
  <si>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</si>
  <si>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</si>
  <si>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</si>
  <si>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</si>
  <si>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</si>
  <si>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</si>
  <si>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</si>
  <si>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</si>
  <si>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</si>
  <si>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</si>
  <si>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</si>
  <si>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</si>
  <si>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</si>
  <si>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</si>
  <si>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</si>
  <si>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</si>
  <si>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</si>
  <si>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</si>
  <si>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</si>
  <si>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</si>
  <si>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</si>
  <si>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国リハ視能訓練士参加</t>
    <rPh sb="0" eb="1">
      <t>コク</t>
    </rPh>
    <rPh sb="3" eb="8">
      <t>シノウクンレンシ</t>
    </rPh>
    <phoneticPr fontId="4"/>
  </si>
  <si>
    <t>参加機能訓練士</t>
    <rPh sb="0" eb="7">
      <t>サンカキノウクンレンシ</t>
    </rPh>
    <phoneticPr fontId="4"/>
  </si>
  <si>
    <t>ロービジョンケア実施</t>
    <rPh sb="8" eb="10">
      <t>ジッシ</t>
    </rPh>
    <phoneticPr fontId="4"/>
  </si>
  <si>
    <t>ロービジョンケア実施予定年</t>
    <rPh sb="8" eb="12">
      <t>ジッシヨテイ</t>
    </rPh>
    <rPh sb="12" eb="13">
      <t>ネン</t>
    </rPh>
    <phoneticPr fontId="4"/>
  </si>
  <si>
    <t>ロービジョンケア実施予定月</t>
    <rPh sb="8" eb="12">
      <t>ジッシヨテイ</t>
    </rPh>
    <rPh sb="12" eb="13">
      <t>ツキ</t>
    </rPh>
    <phoneticPr fontId="4"/>
  </si>
  <si>
    <t>ロービジョンケア関係研修等受講歴</t>
    <rPh sb="8" eb="13">
      <t>カンケイケンシュウトウ</t>
    </rPh>
    <rPh sb="13" eb="16">
      <t>ジュコウレキ</t>
    </rPh>
    <phoneticPr fontId="4"/>
  </si>
  <si>
    <t>ロービジョンケア判断料</t>
    <rPh sb="8" eb="10">
      <t>ハンダン</t>
    </rPh>
    <rPh sb="10" eb="11">
      <t>リョウ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</si>
  <si>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</si>
  <si>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</si>
  <si>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</si>
  <si>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</si>
  <si>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吃音の年間担当症例数</t>
    <rPh sb="0" eb="2">
      <t>キツオン</t>
    </rPh>
    <rPh sb="3" eb="10">
      <t>ネンカンタントウショウレイスウ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</si>
  <si>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</si>
  <si>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</si>
  <si>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T68</t>
    <phoneticPr fontId="4"/>
  </si>
  <si>
    <t>T69</t>
    <phoneticPr fontId="4"/>
  </si>
  <si>
    <t>T70</t>
    <phoneticPr fontId="4"/>
  </si>
  <si>
    <t>常勤医として勤務先の異動予定</t>
    <phoneticPr fontId="4"/>
  </si>
  <si>
    <t>当講座への過去の申込回数</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</si>
  <si>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</si>
  <si>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</si>
  <si>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</si>
  <si>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</si>
  <si>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</si>
  <si>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</si>
  <si>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</si>
  <si>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</si>
  <si>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</si>
  <si>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F1</t>
    <phoneticPr fontId="4"/>
  </si>
  <si>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</si>
  <si>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</si>
  <si>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</si>
  <si>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</si>
  <si>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</si>
  <si>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</si>
  <si>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</si>
  <si>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</si>
  <si>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</si>
  <si>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</si>
  <si>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</si>
  <si>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</si>
  <si>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</si>
  <si>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</si>
  <si>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</si>
  <si>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</si>
  <si>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</si>
  <si>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</si>
  <si>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</si>
  <si>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</si>
  <si>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</si>
  <si>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</si>
  <si>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</si>
  <si>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</si>
  <si>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</si>
  <si>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</si>
  <si>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</si>
  <si>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</si>
  <si>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</si>
  <si>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</si>
  <si>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</si>
  <si>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</si>
  <si>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</si>
  <si>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</si>
  <si>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</si>
  <si>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</si>
  <si>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</si>
  <si>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</si>
  <si>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</si>
  <si>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</si>
  <si>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</si>
  <si>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</si>
  <si>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</si>
  <si>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</si>
  <si>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</si>
  <si>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</si>
  <si>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</si>
  <si>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</si>
  <si>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</si>
  <si>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</si>
  <si>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</si>
  <si>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</si>
  <si>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</si>
  <si>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</si>
  <si>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</si>
  <si>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</si>
  <si>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</si>
  <si>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</si>
  <si>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</si>
  <si>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</si>
  <si>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</si>
  <si>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</si>
  <si>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</si>
  <si>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</si>
  <si>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</si>
  <si>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</si>
  <si>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</si>
  <si>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</si>
  <si>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</si>
  <si>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</si>
  <si>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</si>
  <si>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</si>
  <si>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</si>
  <si>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</si>
  <si>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</si>
  <si>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</si>
  <si>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</si>
  <si>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</si>
  <si>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</si>
  <si>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</si>
  <si>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F82</t>
  </si>
  <si>
    <t>F83</t>
  </si>
  <si>
    <t>F84</t>
  </si>
  <si>
    <t>F85</t>
  </si>
  <si>
    <t>F86</t>
  </si>
  <si>
    <t>F87</t>
  </si>
  <si>
    <t>F88</t>
  </si>
  <si>
    <t>F89</t>
  </si>
  <si>
    <t>西暦</t>
    <rPh sb="0" eb="2">
      <t>セイレキ</t>
    </rPh>
    <phoneticPr fontId="4"/>
  </si>
  <si>
    <t>番号</t>
    <rPh sb="0" eb="2">
      <t>バンゴウ</t>
    </rPh>
    <phoneticPr fontId="4"/>
  </si>
  <si>
    <t>令和7年度 福祉機器専門職員研修会 受講申込書</t>
  </si>
  <si>
    <t>申込先：</t>
    <phoneticPr fontId="4"/>
  </si>
  <si>
    <t>kenshu1@rehab.go.jp</t>
  </si>
  <si>
    <t>氏名</t>
    <phoneticPr fontId="4"/>
  </si>
  <si>
    <t>（姓）</t>
    <rPh sb="1" eb="2">
      <t>セイ</t>
    </rPh>
    <phoneticPr fontId="4"/>
  </si>
  <si>
    <t>（名）</t>
    <rPh sb="1" eb="2">
      <t>メイ</t>
    </rPh>
    <phoneticPr fontId="4"/>
  </si>
  <si>
    <t>1,2</t>
    <phoneticPr fontId="4"/>
  </si>
  <si>
    <t/>
  </si>
  <si>
    <t>フリガナ（全角）</t>
  </si>
  <si>
    <t>（セイ）</t>
    <phoneticPr fontId="4"/>
  </si>
  <si>
    <t>（メイ）</t>
    <phoneticPr fontId="4"/>
  </si>
  <si>
    <t>生年月日</t>
  </si>
  <si>
    <t>勤務先住所の都道府県</t>
  </si>
  <si>
    <t>勤務先名称</t>
    <phoneticPr fontId="4"/>
  </si>
  <si>
    <t>（例）医療法人○○会、○○県</t>
    <rPh sb="1" eb="2">
      <t>レイ</t>
    </rPh>
    <rPh sb="3" eb="7">
      <t>イリョウホウジン</t>
    </rPh>
    <rPh sb="9" eb="10">
      <t>カイ</t>
    </rPh>
    <rPh sb="13" eb="14">
      <t>ケン</t>
    </rPh>
    <phoneticPr fontId="4"/>
  </si>
  <si>
    <t>（例）○○病院、○○センター</t>
    <rPh sb="1" eb="2">
      <t>レイ</t>
    </rPh>
    <rPh sb="5" eb="7">
      <t>ビョウイン</t>
    </rPh>
    <phoneticPr fontId="4"/>
  </si>
  <si>
    <t>所属部署</t>
    <rPh sb="0" eb="4">
      <t>ショゾクブショ</t>
    </rPh>
    <phoneticPr fontId="4"/>
  </si>
  <si>
    <t>（例）○○課</t>
    <rPh sb="1" eb="2">
      <t>レイ</t>
    </rPh>
    <rPh sb="5" eb="6">
      <t>カ</t>
    </rPh>
    <phoneticPr fontId="4"/>
  </si>
  <si>
    <t>現職種</t>
    <phoneticPr fontId="4"/>
  </si>
  <si>
    <t>現職名（肩書）</t>
    <phoneticPr fontId="4"/>
  </si>
  <si>
    <t>-</t>
    <phoneticPr fontId="4"/>
  </si>
  <si>
    <t>経験年数</t>
  </si>
  <si>
    <t>当該職種への従事期間</t>
  </si>
  <si>
    <t>年</t>
    <rPh sb="0" eb="1">
      <t>ネン</t>
    </rPh>
    <phoneticPr fontId="4"/>
  </si>
  <si>
    <t>か月</t>
    <rPh sb="1" eb="2">
      <t>ゲツ</t>
    </rPh>
    <phoneticPr fontId="4"/>
  </si>
  <si>
    <t>F</t>
    <phoneticPr fontId="4"/>
  </si>
  <si>
    <t>使用</t>
    <phoneticPr fontId="4"/>
  </si>
  <si>
    <t>当センターでの過去の研修参加実績</t>
    <phoneticPr fontId="4"/>
  </si>
  <si>
    <t>＊＊＊</t>
  </si>
  <si>
    <t>G</t>
    <phoneticPr fontId="4"/>
  </si>
  <si>
    <t>その他</t>
    <rPh sb="2" eb="3">
      <t>ホカ</t>
    </rPh>
    <phoneticPr fontId="4"/>
  </si>
  <si>
    <t>＊＊＊＊＊＊</t>
  </si>
  <si>
    <t>H</t>
    <phoneticPr fontId="4"/>
  </si>
  <si>
    <t>I</t>
    <phoneticPr fontId="4"/>
  </si>
  <si>
    <t>J</t>
    <phoneticPr fontId="4"/>
  </si>
  <si>
    <r>
      <t xml:space="preserve">住所
</t>
    </r>
    <r>
      <rPr>
        <sz val="8"/>
        <color theme="1"/>
        <rFont val="MS PGothic"/>
        <family val="3"/>
        <charset val="128"/>
      </rPr>
      <t>（全角25文字以内ずつ）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</si>
  <si>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</si>
  <si>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</si>
  <si>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</si>
  <si>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</si>
  <si>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</si>
  <si>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</si>
  <si>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</si>
  <si>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</si>
  <si>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t>
    <phoneticPr fontId="4"/>
  </si>
  <si>
    <r>
      <rPr>
        <sz val="11"/>
        <color theme="1"/>
        <rFont val="MS PGothic"/>
        <charset val="128"/>
      </rPr>
      <t xml:space="preserve">    (児童入所</t>
    </r>
    <r>
      <rPr>
        <sz val="11"/>
        <color theme="1"/>
        <rFont val="游ゴシック"/>
        <family val="2"/>
        <scheme val="minor"/>
      </rPr>
      <t>,</t>
    </r>
    <r>
      <rPr>
        <sz val="11"/>
        <color theme="1"/>
        <rFont val="MS PGothic"/>
        <charset val="128"/>
      </rPr>
      <t>児童通所</t>
    </r>
    <r>
      <rPr>
        <sz val="11"/>
        <color theme="1"/>
        <rFont val="游ゴシック"/>
        <family val="2"/>
        <scheme val="minor"/>
      </rPr>
      <t>,</t>
    </r>
    <r>
      <rPr>
        <sz val="11"/>
        <color theme="1"/>
        <rFont val="MS PGothic"/>
        <charset val="128"/>
      </rPr>
      <t>成人入所</t>
    </r>
    <r>
      <rPr>
        <sz val="11"/>
        <color theme="1"/>
        <rFont val="游ゴシック"/>
        <family val="2"/>
        <scheme val="minor"/>
      </rPr>
      <t>,</t>
    </r>
    <r>
      <rPr>
        <sz val="11"/>
        <color theme="1"/>
        <rFont val="MS PGothic"/>
        <charset val="128"/>
      </rPr>
      <t>成人通所</t>
    </r>
    <r>
      <rPr>
        <sz val="11"/>
        <color theme="1"/>
        <rFont val="游ゴシック"/>
        <family val="2"/>
        <scheme val="minor"/>
      </rPr>
      <t>,</t>
    </r>
    <r>
      <rPr>
        <sz val="11"/>
        <color theme="1"/>
        <rFont val="MS PGothic"/>
        <charset val="128"/>
      </rPr>
      <t>その他</t>
    </r>
    <r>
      <rPr>
        <sz val="11"/>
        <color theme="1"/>
        <rFont val="游ゴシック"/>
        <family val="2"/>
        <scheme val="minor"/>
      </rPr>
      <t xml:space="preserve">)   </t>
    </r>
    <phoneticPr fontId="4"/>
  </si>
  <si>
    <t>月頃</t>
    <rPh sb="0" eb="1">
      <t>ゲツ</t>
    </rPh>
    <rPh sb="1" eb="2">
      <t>コロ</t>
    </rPh>
    <phoneticPr fontId="4"/>
  </si>
  <si>
    <t>件</t>
    <rPh sb="0" eb="1">
      <t>ケン</t>
    </rPh>
    <phoneticPr fontId="4"/>
  </si>
  <si>
    <t>講師への情報提供の同意</t>
    <phoneticPr fontId="4"/>
  </si>
  <si>
    <t>講師へ情報一部同意しない項目</t>
    <phoneticPr fontId="4"/>
  </si>
  <si>
    <t>備考</t>
    <phoneticPr fontId="4"/>
  </si>
  <si>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</si>
  <si>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</si>
  <si>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・本研修で知り得た他の受講者や協力者の個人情報等を公開・漏洩することのないよう守秘義務を厳守します。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3">
      <t>キョウリョクシャ</t>
    </rPh>
    <rPh sb="164" eb="169">
      <t>コジンジョウホウトウ</t>
    </rPh>
    <rPh sb="170" eb="172">
      <t>コウカイ</t>
    </rPh>
    <rPh sb="173" eb="175">
      <t>ロウエイ</t>
    </rPh>
    <rPh sb="184" eb="188">
      <t>シュヒギム</t>
    </rPh>
    <rPh sb="189" eb="191">
      <t>ゲンシュ</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</si>
  <si>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</si>
  <si>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</si>
  <si>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</si>
  <si>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</si>
  <si>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</si>
  <si>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</si>
  <si>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</si>
  <si>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</si>
  <si>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</si>
  <si>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</si>
  <si>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</si>
  <si>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</si>
  <si>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</si>
  <si>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</si>
  <si>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80"/>
  </si>
  <si>
    <t>１年以内に予定あり</t>
    <rPh sb="1" eb="2">
      <t>ネン</t>
    </rPh>
    <rPh sb="2" eb="4">
      <t>イナイ</t>
    </rPh>
    <rPh sb="5" eb="7">
      <t>ヨテイ</t>
    </rPh>
    <phoneticPr fontId="80"/>
  </si>
  <si>
    <t>予定なし</t>
    <rPh sb="0" eb="2">
      <t>ヨテイ</t>
    </rPh>
    <phoneticPr fontId="80"/>
  </si>
  <si>
    <t>新潟県</t>
  </si>
  <si>
    <t>有*</t>
    <rPh sb="0" eb="1">
      <t>アリ</t>
    </rPh>
    <phoneticPr fontId="80"/>
  </si>
  <si>
    <t>有</t>
    <rPh sb="0" eb="1">
      <t>アリ</t>
    </rPh>
    <phoneticPr fontId="80"/>
  </si>
  <si>
    <t>富山県</t>
  </si>
  <si>
    <t>　　　</t>
    <phoneticPr fontId="80"/>
  </si>
  <si>
    <t>無*</t>
    <rPh sb="0" eb="1">
      <t>ナシ</t>
    </rPh>
    <phoneticPr fontId="80"/>
  </si>
  <si>
    <t>無</t>
    <rPh sb="0" eb="1">
      <t>ナシ</t>
    </rPh>
    <phoneticPr fontId="80"/>
  </si>
  <si>
    <t>石川県</t>
  </si>
  <si>
    <t>異動予定先での算定ができなくなる（現在は算定できる）</t>
    <rPh sb="0" eb="2">
      <t>イドウ</t>
    </rPh>
    <rPh sb="2" eb="5">
      <t>ヨテイサキ</t>
    </rPh>
    <rPh sb="7" eb="9">
      <t>サンテイ</t>
    </rPh>
    <rPh sb="17" eb="19">
      <t>ゲンザイ</t>
    </rPh>
    <rPh sb="20" eb="22">
      <t>サンテイ</t>
    </rPh>
    <phoneticPr fontId="80"/>
  </si>
  <si>
    <t>算定ができなくなる（現在は算定できる）</t>
    <rPh sb="0" eb="2">
      <t>サンテイ</t>
    </rPh>
    <phoneticPr fontId="80"/>
  </si>
  <si>
    <t>該当</t>
    <rPh sb="0" eb="2">
      <t>ガイトウ</t>
    </rPh>
    <phoneticPr fontId="80"/>
  </si>
  <si>
    <t>福井県</t>
  </si>
  <si>
    <t>異動予定先での算定ができない（現在も算定できない）</t>
    <rPh sb="0" eb="2">
      <t>イドウ</t>
    </rPh>
    <rPh sb="2" eb="5">
      <t>ヨテイサキ</t>
    </rPh>
    <rPh sb="7" eb="9">
      <t>サンテイ</t>
    </rPh>
    <rPh sb="15" eb="17">
      <t>ゲンザイ</t>
    </rPh>
    <rPh sb="18" eb="20">
      <t>サンテイ</t>
    </rPh>
    <phoneticPr fontId="80"/>
  </si>
  <si>
    <t>算定ができない（現在も算定できない）</t>
    <phoneticPr fontId="80"/>
  </si>
  <si>
    <t>山梨県</t>
  </si>
  <si>
    <t>算定には影響ない</t>
    <rPh sb="0" eb="2">
      <t>サンテイ</t>
    </rPh>
    <rPh sb="4" eb="6">
      <t>エイキョウ</t>
    </rPh>
    <phoneticPr fontId="80"/>
  </si>
  <si>
    <t>非該当</t>
    <rPh sb="0" eb="3">
      <t>ヒガイトウ</t>
    </rPh>
    <phoneticPr fontId="80"/>
  </si>
  <si>
    <t>長野県</t>
  </si>
  <si>
    <t>岐阜県</t>
  </si>
  <si>
    <t>静岡県</t>
  </si>
  <si>
    <t>愛知県</t>
  </si>
  <si>
    <t>三重県</t>
  </si>
  <si>
    <t>滋賀県</t>
  </si>
  <si>
    <t>京都府</t>
  </si>
  <si>
    <t>大阪府</t>
  </si>
  <si>
    <t>兵庫県</t>
  </si>
  <si>
    <t>奈良県</t>
  </si>
  <si>
    <t>①巡回支援専門員整備事業に従事する巡回支援専門員</t>
    <phoneticPr fontId="4"/>
  </si>
  <si>
    <t>和歌山県</t>
  </si>
  <si>
    <t>②家庭・教育・福祉連携推進事業（地域連携推進マネジャー）</t>
    <phoneticPr fontId="4"/>
  </si>
  <si>
    <t>鳥取県</t>
  </si>
  <si>
    <t>③発達障害者支援センター職員・発達障害者地域支援マネジャー</t>
    <phoneticPr fontId="4"/>
  </si>
  <si>
    <t>島根県</t>
  </si>
  <si>
    <t>④都道府県・指定都市の行政職</t>
    <phoneticPr fontId="4"/>
  </si>
  <si>
    <t>岡山県</t>
  </si>
  <si>
    <t>⑤その他、巡回支援専門員整備事業に準じた事業を行っている職員</t>
    <phoneticPr fontId="4"/>
  </si>
  <si>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</si>
  <si>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</si>
  <si>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</si>
  <si>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</si>
  <si>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</si>
  <si>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</si>
  <si>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</si>
  <si>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</si>
  <si>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</si>
  <si>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</si>
  <si>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</si>
  <si>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</si>
  <si>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</si>
  <si>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</si>
  <si>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</si>
  <si>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実施要綱６．から当てはまる受講資格を入力してください</t>
    <phoneticPr fontId="4"/>
  </si>
  <si>
    <t>年度（和暦)と研修会名称を入力してください</t>
    <phoneticPr fontId="4"/>
  </si>
  <si>
    <t>過去に当センターの研修会に参加した場合ご記入ください</t>
    <phoneticPr fontId="4"/>
  </si>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</sst>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82">
    <font>
      <sz val="11"/>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9"/>
      <name val="Yu Gothic"/>
      <family val="2"/>
      <charset val="128"/>
    </font>
    <font>
      <sz val="11"/>
      <color rgb="FFFF0000"/>
      <name val="游ゴシック"/>
      <family val="2"/>
      <scheme val="minor"/>
    </font>
    <font>
      <sz val="11"/>
      <color rgb="FFFF0000"/>
      <name val="游ゴシック"/>
      <family val="3"/>
      <charset val="128"/>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0"/>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0"/>
      <name val="ＭＳ Ｐ明朝"/>
      <family val="1"/>
      <charset val="128"/>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1"/>
      <color theme="0"/>
      <name val="ＭＳ 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1"/>
      <name val="MS PGothic"/>
      <charset val="128"/>
    </font>
    <font>
      <sz val="11"/>
      <color theme="5" tint="0.79998168889431442"/>
      <name val="游ゴシック"/>
      <family val="2"/>
      <scheme val="minor"/>
    </font>
    <font>
      <sz val="11"/>
      <name val="MS PGothic"/>
      <family val="2"/>
      <charset val="128"/>
    </font>
    <font>
      <sz val="11"/>
      <color theme="1"/>
      <name val="ＭＳ Ｐ明朝"/>
      <family val="3"/>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s>
  <fills count="13">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style="thin">
        <color rgb="FF000000"/>
      </top>
      <bottom style="thin">
        <color rgb="FF000000"/>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right style="thin">
        <color rgb="FF000000"/>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s>
  <cellStyleXfs count="2">
    <xf numFmtId="0" fontId="0" fillId="0" borderId="0"/>
    <xf numFmtId="0" fontId="52" fillId="0" borderId="0" applyNumberFormat="0" applyFill="0" applyBorder="0" applyAlignment="0" applyProtection="0"/>
  </cellStyleXfs>
  <cellXfs count="349">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10" fillId="0" borderId="0" xfId="0" applyFont="1" applyAlignment="1">
      <alignment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0" xfId="0"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4" fillId="0" borderId="0" xfId="0" applyNumberFormat="1" applyFont="1" applyAlignment="1">
      <alignment vertical="center" wrapText="1"/>
    </xf>
    <xf numFmtId="0" fontId="15" fillId="0" borderId="0" xfId="0" applyFont="1" applyAlignment="1">
      <alignment horizontal="right" vertical="center"/>
    </xf>
    <xf numFmtId="177" fontId="6" fillId="5" borderId="8" xfId="0" applyNumberFormat="1" applyFont="1" applyFill="1" applyBorder="1" applyAlignment="1" applyProtection="1">
      <alignment horizontal="center" vertical="center"/>
      <protection locked="0"/>
    </xf>
    <xf numFmtId="0" fontId="16" fillId="0" borderId="9" xfId="0" applyFont="1" applyBorder="1" applyAlignment="1">
      <alignment vertical="center"/>
    </xf>
    <xf numFmtId="31" fontId="17"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10" xfId="0" applyFont="1" applyFill="1" applyBorder="1" applyAlignment="1" applyProtection="1">
      <alignment horizontal="center" vertical="center" wrapText="1"/>
      <protection locked="0"/>
    </xf>
    <xf numFmtId="0" fontId="0" fillId="0" borderId="0" xfId="0" applyAlignment="1">
      <alignment horizontal="left" vertical="center"/>
    </xf>
    <xf numFmtId="0" fontId="18" fillId="6" borderId="0" xfId="0" applyFont="1" applyFill="1" applyAlignment="1">
      <alignment horizontal="left" vertical="center" shrinkToFit="1"/>
    </xf>
    <xf numFmtId="31" fontId="19" fillId="0" borderId="0" xfId="0" applyNumberFormat="1" applyFont="1" applyAlignment="1">
      <alignment horizontal="left" vertical="center"/>
    </xf>
    <xf numFmtId="0" fontId="14" fillId="0" borderId="0" xfId="0" applyFont="1" applyAlignment="1">
      <alignment vertical="center" wrapText="1"/>
    </xf>
    <xf numFmtId="0" fontId="20" fillId="0" borderId="0" xfId="0" applyFont="1" applyAlignment="1" applyProtection="1">
      <alignment horizontal="right" vertical="center"/>
      <protection locked="0"/>
    </xf>
    <xf numFmtId="31" fontId="6" fillId="0" borderId="8"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176" fontId="16" fillId="0" borderId="0" xfId="0" quotePrefix="1" applyNumberFormat="1" applyFont="1" applyAlignment="1" applyProtection="1">
      <alignment horizontal="left" vertical="center" indent="1"/>
      <protection locked="0"/>
    </xf>
    <xf numFmtId="0" fontId="22"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4" fillId="6" borderId="0" xfId="0" applyFont="1" applyFill="1" applyAlignment="1">
      <alignment vertical="center"/>
    </xf>
    <xf numFmtId="0" fontId="23" fillId="0" borderId="0" xfId="0" applyFont="1" applyAlignment="1">
      <alignment vertical="center"/>
    </xf>
    <xf numFmtId="0" fontId="24" fillId="0" borderId="0" xfId="0" applyFont="1" applyAlignment="1">
      <alignment horizontal="right" vertical="center"/>
    </xf>
    <xf numFmtId="178" fontId="25" fillId="0" borderId="0" xfId="0" applyNumberFormat="1" applyFont="1" applyAlignment="1">
      <alignment horizontal="left" vertical="center"/>
    </xf>
    <xf numFmtId="178" fontId="26" fillId="0" borderId="0" xfId="0" applyNumberFormat="1" applyFont="1" applyAlignment="1">
      <alignment horizontal="left" vertical="center"/>
    </xf>
    <xf numFmtId="0" fontId="27" fillId="0" borderId="0" xfId="0" applyFont="1" applyAlignment="1">
      <alignment horizontal="right" vertical="center"/>
    </xf>
    <xf numFmtId="0" fontId="28" fillId="0" borderId="0" xfId="0" applyFont="1" applyAlignment="1">
      <alignment horizontal="left" vertical="center"/>
    </xf>
    <xf numFmtId="0" fontId="29" fillId="0" borderId="0" xfId="0" applyFont="1" applyAlignment="1">
      <alignment horizontal="right" vertical="center"/>
    </xf>
    <xf numFmtId="0" fontId="0" fillId="0" borderId="0" xfId="0" applyAlignment="1">
      <alignment horizontal="right" vertical="center"/>
    </xf>
    <xf numFmtId="0" fontId="30" fillId="0" borderId="0" xfId="0" applyFont="1" applyAlignment="1">
      <alignment vertical="center" shrinkToFit="1"/>
    </xf>
    <xf numFmtId="0" fontId="31"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0" fillId="7" borderId="0" xfId="0" applyFill="1" applyAlignment="1">
      <alignment vertical="center"/>
    </xf>
    <xf numFmtId="0" fontId="0" fillId="0" borderId="11" xfId="0" applyBorder="1" applyAlignment="1">
      <alignment vertical="center"/>
    </xf>
    <xf numFmtId="0" fontId="6" fillId="0" borderId="5" xfId="0" applyFont="1" applyBorder="1" applyAlignment="1">
      <alignment horizontal="center" vertical="center"/>
    </xf>
    <xf numFmtId="0" fontId="17" fillId="0" borderId="12" xfId="0" applyFont="1" applyBorder="1" applyAlignment="1">
      <alignment horizontal="center" vertical="center"/>
    </xf>
    <xf numFmtId="176" fontId="16" fillId="3" borderId="13" xfId="0" applyNumberFormat="1" applyFont="1" applyFill="1" applyBorder="1" applyAlignment="1" applyProtection="1">
      <alignment horizontal="left" vertical="center" wrapText="1" indent="1"/>
      <protection locked="0"/>
    </xf>
    <xf numFmtId="176" fontId="33" fillId="0" borderId="13" xfId="0" applyNumberFormat="1" applyFont="1" applyBorder="1" applyAlignment="1" applyProtection="1">
      <alignment horizontal="left" vertical="center" indent="1"/>
      <protection locked="0"/>
    </xf>
    <xf numFmtId="0" fontId="9" fillId="0" borderId="13" xfId="0" applyFont="1" applyBorder="1" applyAlignment="1">
      <alignment horizontal="right" vertical="center"/>
    </xf>
    <xf numFmtId="176" fontId="16" fillId="3" borderId="13" xfId="0" quotePrefix="1" applyNumberFormat="1" applyFont="1" applyFill="1" applyBorder="1" applyAlignment="1" applyProtection="1">
      <alignment horizontal="left" vertical="center" wrapText="1" indent="1"/>
      <protection locked="0"/>
    </xf>
    <xf numFmtId="176" fontId="0" fillId="0" borderId="13" xfId="0" applyNumberFormat="1" applyBorder="1" applyAlignment="1" applyProtection="1">
      <alignment horizontal="left" vertical="center" indent="1"/>
      <protection locked="0"/>
    </xf>
    <xf numFmtId="0" fontId="2" fillId="0" borderId="13" xfId="0" applyFont="1" applyBorder="1" applyAlignment="1">
      <alignment vertical="center"/>
    </xf>
    <xf numFmtId="0" fontId="23" fillId="0" borderId="14" xfId="0" applyFont="1" applyBorder="1" applyAlignment="1">
      <alignment vertical="center"/>
    </xf>
    <xf numFmtId="0" fontId="11" fillId="0" borderId="0" xfId="0" applyFont="1" applyAlignment="1">
      <alignment vertical="center"/>
    </xf>
    <xf numFmtId="176" fontId="14" fillId="8" borderId="15" xfId="0" applyNumberFormat="1" applyFont="1" applyFill="1" applyBorder="1" applyAlignment="1">
      <alignment vertical="center"/>
    </xf>
    <xf numFmtId="0" fontId="34" fillId="0" borderId="0" xfId="0" applyFont="1" applyAlignment="1">
      <alignment vertical="center"/>
    </xf>
    <xf numFmtId="0" fontId="17" fillId="0" borderId="16" xfId="0" applyFont="1" applyBorder="1" applyAlignment="1">
      <alignment horizontal="center" vertical="center"/>
    </xf>
    <xf numFmtId="0" fontId="35" fillId="0" borderId="0" xfId="0" applyFont="1" applyAlignment="1">
      <alignment vertical="center"/>
    </xf>
    <xf numFmtId="0" fontId="16" fillId="3" borderId="17" xfId="0" applyFont="1" applyFill="1" applyBorder="1" applyAlignment="1" applyProtection="1">
      <alignment horizontal="left" vertical="center" wrapText="1"/>
      <protection locked="0"/>
    </xf>
    <xf numFmtId="0" fontId="0" fillId="0" borderId="17" xfId="0" applyBorder="1" applyAlignment="1" applyProtection="1">
      <alignment vertical="center"/>
      <protection locked="0"/>
    </xf>
    <xf numFmtId="0" fontId="36" fillId="0" borderId="18" xfId="0" applyFont="1" applyBorder="1" applyAlignment="1">
      <alignment horizontal="right" vertical="center"/>
    </xf>
    <xf numFmtId="0" fontId="16" fillId="3" borderId="18" xfId="0" applyFont="1" applyFill="1" applyBorder="1" applyAlignment="1" applyProtection="1">
      <alignment horizontal="left" vertical="center" wrapText="1"/>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179" fontId="6" fillId="3" borderId="16" xfId="0" applyNumberFormat="1" applyFont="1" applyFill="1" applyBorder="1" applyAlignment="1" applyProtection="1">
      <alignment horizontal="center" vertical="center"/>
      <protection locked="0"/>
    </xf>
    <xf numFmtId="179" fontId="0" fillId="0" borderId="20" xfId="0" applyNumberFormat="1" applyBorder="1" applyAlignment="1" applyProtection="1">
      <alignment vertical="center"/>
      <protection locked="0"/>
    </xf>
    <xf numFmtId="180" fontId="37" fillId="0" borderId="20" xfId="0" applyNumberFormat="1" applyFont="1" applyBorder="1" applyAlignment="1">
      <alignment horizontal="left"/>
    </xf>
    <xf numFmtId="0" fontId="0" fillId="0" borderId="20" xfId="0" applyBorder="1" applyAlignment="1">
      <alignment vertical="center"/>
    </xf>
    <xf numFmtId="0" fontId="23" fillId="0" borderId="19" xfId="0" applyFont="1" applyBorder="1" applyAlignment="1">
      <alignment vertical="center"/>
    </xf>
    <xf numFmtId="0" fontId="6" fillId="0" borderId="5" xfId="0" applyFont="1" applyBorder="1" applyAlignment="1">
      <alignment horizontal="center" vertical="center" wrapText="1"/>
    </xf>
    <xf numFmtId="0" fontId="6" fillId="2" borderId="21" xfId="0" applyFont="1" applyFill="1" applyBorder="1" applyAlignment="1" applyProtection="1">
      <alignment horizontal="center" vertical="center"/>
      <protection locked="0"/>
    </xf>
    <xf numFmtId="0" fontId="0" fillId="0" borderId="13" xfId="0" applyBorder="1" applyAlignment="1" applyProtection="1">
      <alignment vertical="center"/>
      <protection locked="0"/>
    </xf>
    <xf numFmtId="0" fontId="6" fillId="0" borderId="13" xfId="0" applyFont="1" applyBorder="1" applyAlignment="1">
      <alignment horizontal="left" vertical="center"/>
    </xf>
    <xf numFmtId="0" fontId="0" fillId="0" borderId="13" xfId="0" applyBorder="1" applyAlignment="1">
      <alignment horizontal="left" vertical="center"/>
    </xf>
    <xf numFmtId="0" fontId="0" fillId="0" borderId="13" xfId="0" applyBorder="1" applyAlignment="1">
      <alignment vertical="center"/>
    </xf>
    <xf numFmtId="0" fontId="6" fillId="3" borderId="21" xfId="0" applyFont="1" applyFill="1" applyBorder="1" applyAlignment="1" applyProtection="1">
      <alignment horizontal="left" vertical="center" wrapText="1"/>
      <protection locked="0"/>
    </xf>
    <xf numFmtId="0" fontId="0" fillId="0" borderId="14" xfId="0" applyBorder="1" applyAlignment="1" applyProtection="1">
      <alignment vertical="center"/>
      <protection locked="0"/>
    </xf>
    <xf numFmtId="181" fontId="14" fillId="8" borderId="15" xfId="0" applyNumberFormat="1" applyFont="1" applyFill="1" applyBorder="1" applyAlignment="1">
      <alignment vertical="center"/>
    </xf>
    <xf numFmtId="0" fontId="38" fillId="0" borderId="0" xfId="0" applyFont="1" applyAlignment="1">
      <alignment vertical="center" wrapText="1"/>
    </xf>
    <xf numFmtId="0" fontId="6" fillId="3" borderId="21" xfId="0" applyFont="1" applyFill="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9" fillId="0" borderId="13" xfId="0" applyFont="1" applyBorder="1" applyAlignment="1">
      <alignment horizontal="left" vertical="top" indent="1" shrinkToFit="1"/>
    </xf>
    <xf numFmtId="0" fontId="39" fillId="0" borderId="14" xfId="0" applyFont="1" applyBorder="1" applyAlignment="1">
      <alignment horizontal="left" vertical="top" indent="1" shrinkToFit="1"/>
    </xf>
    <xf numFmtId="176" fontId="14" fillId="2" borderId="15" xfId="0" applyNumberFormat="1" applyFont="1" applyFill="1" applyBorder="1" applyAlignment="1">
      <alignment vertical="center"/>
    </xf>
    <xf numFmtId="0" fontId="0" fillId="3" borderId="13" xfId="0" applyFill="1" applyBorder="1" applyAlignment="1" applyProtection="1">
      <alignment horizontal="left" vertical="center"/>
      <protection locked="0"/>
    </xf>
    <xf numFmtId="0" fontId="6" fillId="9" borderId="21" xfId="0" applyFont="1" applyFill="1" applyBorder="1" applyAlignment="1">
      <alignment horizontal="center" vertical="center" shrinkToFit="1"/>
    </xf>
    <xf numFmtId="0" fontId="0" fillId="9" borderId="13" xfId="0" applyFill="1" applyBorder="1" applyAlignment="1">
      <alignment horizontal="center" vertical="center" shrinkToFit="1"/>
    </xf>
    <xf numFmtId="0" fontId="6" fillId="3" borderId="13" xfId="0" applyFont="1" applyFill="1" applyBorder="1" applyAlignment="1" applyProtection="1">
      <alignment horizontal="center" vertical="top"/>
      <protection locked="0"/>
    </xf>
    <xf numFmtId="0" fontId="6" fillId="0" borderId="13" xfId="0" applyFont="1" applyBorder="1" applyAlignment="1">
      <alignment horizontal="center" vertical="top"/>
    </xf>
    <xf numFmtId="0" fontId="6" fillId="0" borderId="13" xfId="0" applyFont="1" applyBorder="1" applyAlignment="1">
      <alignment horizontal="center" vertical="center"/>
    </xf>
    <xf numFmtId="0" fontId="0" fillId="0" borderId="14" xfId="0" applyBorder="1" applyAlignment="1">
      <alignment vertical="center"/>
    </xf>
    <xf numFmtId="0" fontId="33" fillId="0" borderId="0" xfId="0" applyFont="1" applyAlignment="1">
      <alignment vertical="center"/>
    </xf>
    <xf numFmtId="0" fontId="40"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7" fillId="3" borderId="22" xfId="0" applyFont="1" applyFill="1" applyBorder="1" applyAlignment="1" applyProtection="1">
      <alignment horizontal="left" vertical="top" wrapText="1" indent="1" shrinkToFit="1"/>
      <protection locked="0"/>
    </xf>
    <xf numFmtId="0" fontId="41" fillId="3" borderId="3" xfId="0" applyFont="1" applyFill="1" applyBorder="1" applyAlignment="1" applyProtection="1">
      <alignment horizontal="left" vertical="top" wrapText="1" indent="1"/>
      <protection locked="0"/>
    </xf>
    <xf numFmtId="0" fontId="11" fillId="7" borderId="0" xfId="0" applyFont="1" applyFill="1" applyAlignment="1">
      <alignment vertical="center"/>
    </xf>
    <xf numFmtId="0" fontId="19" fillId="0" borderId="0" xfId="0" applyFont="1" applyAlignment="1">
      <alignment vertical="center" wrapText="1"/>
    </xf>
    <xf numFmtId="0" fontId="6" fillId="2" borderId="23" xfId="0" applyFont="1" applyFill="1" applyBorder="1" applyAlignment="1" applyProtection="1">
      <alignment horizontal="center" vertical="center" wrapText="1"/>
      <protection locked="0"/>
    </xf>
    <xf numFmtId="0" fontId="0" fillId="0" borderId="24" xfId="0" applyBorder="1" applyAlignment="1" applyProtection="1">
      <alignment vertical="center"/>
      <protection locked="0"/>
    </xf>
    <xf numFmtId="0" fontId="0" fillId="0" borderId="24" xfId="0" applyBorder="1" applyAlignment="1">
      <alignment horizontal="left" vertical="top"/>
    </xf>
    <xf numFmtId="0" fontId="16" fillId="0" borderId="24" xfId="0" applyFont="1" applyBorder="1" applyAlignment="1">
      <alignment horizontal="right" vertical="center"/>
    </xf>
    <xf numFmtId="49" fontId="33" fillId="0" borderId="24" xfId="0" applyNumberFormat="1" applyFont="1" applyBorder="1" applyAlignment="1">
      <alignment horizontal="center" vertical="top"/>
    </xf>
    <xf numFmtId="49" fontId="0" fillId="0" borderId="24" xfId="0" applyNumberFormat="1" applyBorder="1" applyAlignment="1">
      <alignment horizontal="center" vertical="top"/>
    </xf>
    <xf numFmtId="0" fontId="23" fillId="0" borderId="24" xfId="0" applyFont="1" applyBorder="1" applyAlignment="1">
      <alignment horizontal="left" vertical="top"/>
    </xf>
    <xf numFmtId="0" fontId="23" fillId="0" borderId="25" xfId="0" applyFont="1" applyBorder="1" applyAlignment="1">
      <alignment vertical="center"/>
    </xf>
    <xf numFmtId="0" fontId="42" fillId="0" borderId="0" xfId="0" applyFont="1" applyAlignment="1">
      <alignment vertical="center" wrapText="1"/>
    </xf>
    <xf numFmtId="176" fontId="14" fillId="10" borderId="15" xfId="0" applyNumberFormat="1" applyFont="1" applyFill="1" applyBorder="1" applyAlignment="1">
      <alignment vertical="center"/>
    </xf>
    <xf numFmtId="0" fontId="6" fillId="2" borderId="16" xfId="0" applyFont="1" applyFill="1" applyBorder="1" applyAlignment="1" applyProtection="1">
      <alignment horizontal="center" vertical="center" wrapText="1"/>
      <protection locked="0"/>
    </xf>
    <xf numFmtId="0" fontId="0" fillId="0" borderId="20" xfId="0" applyBorder="1" applyAlignment="1" applyProtection="1">
      <alignment vertical="center"/>
      <protection locked="0"/>
    </xf>
    <xf numFmtId="0" fontId="0" fillId="0" borderId="20" xfId="0" applyBorder="1" applyAlignment="1">
      <alignment horizontal="left" vertical="top"/>
    </xf>
    <xf numFmtId="0" fontId="16" fillId="0" borderId="20" xfId="0" applyFont="1" applyBorder="1" applyAlignment="1">
      <alignment horizontal="right" vertical="center"/>
    </xf>
    <xf numFmtId="49" fontId="33" fillId="0" borderId="20" xfId="0" applyNumberFormat="1" applyFont="1" applyBorder="1" applyAlignment="1">
      <alignment horizontal="center" vertical="top"/>
    </xf>
    <xf numFmtId="49" fontId="0" fillId="0" borderId="20" xfId="0" applyNumberFormat="1" applyBorder="1" applyAlignment="1">
      <alignment horizontal="center" vertical="top"/>
    </xf>
    <xf numFmtId="0" fontId="23" fillId="0" borderId="20" xfId="0" applyFont="1" applyBorder="1" applyAlignment="1">
      <alignment horizontal="left" vertical="top"/>
    </xf>
    <xf numFmtId="179" fontId="6" fillId="3" borderId="21" xfId="0" applyNumberFormat="1" applyFont="1" applyFill="1" applyBorder="1" applyAlignment="1" applyProtection="1">
      <alignment horizontal="center" vertical="center"/>
      <protection locked="0"/>
    </xf>
    <xf numFmtId="179" fontId="0" fillId="0" borderId="13" xfId="0" applyNumberFormat="1" applyBorder="1" applyAlignment="1" applyProtection="1">
      <alignment vertical="center"/>
      <protection locked="0"/>
    </xf>
    <xf numFmtId="180" fontId="37" fillId="0" borderId="13" xfId="0" applyNumberFormat="1" applyFont="1" applyBorder="1" applyAlignment="1">
      <alignment horizontal="left"/>
    </xf>
    <xf numFmtId="0" fontId="14" fillId="0" borderId="0" xfId="0" applyFont="1" applyAlignment="1">
      <alignment horizontal="center" vertical="top"/>
    </xf>
    <xf numFmtId="0" fontId="6" fillId="2" borderId="21" xfId="0" applyFont="1" applyFill="1" applyBorder="1" applyAlignment="1" applyProtection="1">
      <alignment horizontal="center" vertical="center" wrapText="1"/>
      <protection locked="0"/>
    </xf>
    <xf numFmtId="0" fontId="0" fillId="0" borderId="13" xfId="0" applyBorder="1" applyAlignment="1">
      <alignment horizontal="left" vertical="top"/>
    </xf>
    <xf numFmtId="0" fontId="16" fillId="0" borderId="13" xfId="0" applyFont="1" applyBorder="1" applyAlignment="1">
      <alignment horizontal="right" vertical="center"/>
    </xf>
    <xf numFmtId="49" fontId="33" fillId="0" borderId="13" xfId="0" applyNumberFormat="1" applyFont="1" applyBorder="1" applyAlignment="1">
      <alignment horizontal="center" vertical="top"/>
    </xf>
    <xf numFmtId="49" fontId="0" fillId="0" borderId="13" xfId="0" applyNumberFormat="1" applyBorder="1" applyAlignment="1">
      <alignment horizontal="center" vertical="top"/>
    </xf>
    <xf numFmtId="0" fontId="23" fillId="0" borderId="13" xfId="0" applyFont="1" applyBorder="1" applyAlignment="1">
      <alignment horizontal="left" vertical="top"/>
    </xf>
    <xf numFmtId="176" fontId="14" fillId="10" borderId="0" xfId="0" applyNumberFormat="1" applyFont="1" applyFill="1" applyAlignment="1">
      <alignment vertical="center"/>
    </xf>
    <xf numFmtId="0" fontId="6" fillId="3" borderId="21" xfId="0" applyFont="1"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14" fontId="0" fillId="0" borderId="13" xfId="0" applyNumberFormat="1" applyBorder="1" applyAlignment="1">
      <alignment vertical="center"/>
    </xf>
    <xf numFmtId="0" fontId="6" fillId="2" borderId="21" xfId="0" applyFont="1" applyFill="1" applyBorder="1" applyAlignment="1" applyProtection="1">
      <alignment vertical="center"/>
      <protection locked="0"/>
    </xf>
    <xf numFmtId="0" fontId="6" fillId="0" borderId="21"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6" xfId="0" applyBorder="1" applyAlignment="1">
      <alignment vertical="center"/>
    </xf>
    <xf numFmtId="14" fontId="6" fillId="0" borderId="21" xfId="0" applyNumberFormat="1" applyFont="1" applyBorder="1" applyAlignment="1">
      <alignment vertical="center"/>
    </xf>
    <xf numFmtId="0" fontId="41" fillId="2" borderId="13" xfId="0" applyFont="1" applyFill="1" applyBorder="1" applyAlignment="1" applyProtection="1">
      <alignment vertical="center"/>
      <protection locked="0"/>
    </xf>
    <xf numFmtId="14" fontId="43" fillId="0" borderId="13" xfId="0" applyNumberFormat="1" applyFont="1" applyBorder="1" applyAlignment="1">
      <alignment horizontal="right" vertical="center"/>
    </xf>
    <xf numFmtId="14" fontId="0" fillId="3" borderId="13" xfId="0" applyNumberFormat="1"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6" fillId="0" borderId="13" xfId="0" applyFont="1" applyBorder="1" applyAlignment="1">
      <alignment horizontal="center" vertical="top" wrapText="1"/>
    </xf>
    <xf numFmtId="0" fontId="0" fillId="0" borderId="13" xfId="0" applyBorder="1" applyAlignment="1">
      <alignment horizontal="center" vertical="top" wrapText="1"/>
    </xf>
    <xf numFmtId="49" fontId="6" fillId="3" borderId="21" xfId="0" applyNumberFormat="1" applyFont="1" applyFill="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23" xfId="0" applyFont="1" applyBorder="1" applyAlignment="1">
      <alignment horizontal="center" vertical="center" wrapText="1"/>
    </xf>
    <xf numFmtId="0" fontId="6" fillId="0" borderId="24" xfId="0" applyFont="1" applyBorder="1" applyAlignment="1">
      <alignment horizontal="center" vertical="top" wrapText="1"/>
    </xf>
    <xf numFmtId="0" fontId="0" fillId="0" borderId="24" xfId="0" applyBorder="1" applyAlignment="1">
      <alignment horizontal="center" vertical="top" wrapText="1"/>
    </xf>
    <xf numFmtId="0" fontId="6" fillId="3" borderId="24" xfId="0" applyFont="1" applyFill="1" applyBorder="1" applyAlignment="1" applyProtection="1">
      <alignment horizontal="center" vertical="top"/>
      <protection locked="0"/>
    </xf>
    <xf numFmtId="0" fontId="6" fillId="0" borderId="24" xfId="0" applyFont="1" applyBorder="1" applyAlignment="1">
      <alignment horizontal="center" vertical="top"/>
    </xf>
    <xf numFmtId="0" fontId="6" fillId="0" borderId="22"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21" xfId="0" applyFont="1" applyBorder="1" applyAlignment="1">
      <alignment horizontal="center" vertical="center"/>
    </xf>
    <xf numFmtId="0" fontId="6" fillId="2" borderId="5" xfId="0" applyFont="1"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3" xfId="0" applyBorder="1" applyAlignment="1">
      <alignment horizontal="left" vertical="center"/>
    </xf>
    <xf numFmtId="0" fontId="44" fillId="6" borderId="27" xfId="0" applyFont="1" applyFill="1" applyBorder="1" applyAlignment="1">
      <alignment horizontal="center" vertical="center" shrinkToFit="1"/>
    </xf>
    <xf numFmtId="0" fontId="45" fillId="0" borderId="0" xfId="0" applyFont="1" applyAlignment="1">
      <alignment horizontal="left"/>
    </xf>
    <xf numFmtId="0" fontId="6" fillId="6" borderId="0" xfId="0" applyFont="1" applyFill="1" applyAlignment="1">
      <alignment horizontal="left" vertical="center" indent="1"/>
    </xf>
    <xf numFmtId="0" fontId="46" fillId="6" borderId="17" xfId="0" applyFont="1" applyFill="1" applyBorder="1" applyAlignment="1">
      <alignment vertical="top" wrapText="1" shrinkToFit="1"/>
    </xf>
    <xf numFmtId="0" fontId="46" fillId="0" borderId="17"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23" fillId="0" borderId="28" xfId="0" applyFont="1" applyBorder="1" applyAlignment="1">
      <alignment vertical="center"/>
    </xf>
    <xf numFmtId="179" fontId="14" fillId="10" borderId="15" xfId="0" applyNumberFormat="1" applyFont="1" applyFill="1" applyBorder="1" applyAlignment="1">
      <alignment vertical="center"/>
    </xf>
    <xf numFmtId="0" fontId="47" fillId="0" borderId="0" xfId="0" applyFont="1" applyAlignment="1">
      <alignment vertical="center"/>
    </xf>
    <xf numFmtId="0" fontId="6" fillId="0" borderId="29" xfId="0" applyFont="1" applyBorder="1" applyAlignment="1">
      <alignment horizontal="center" vertical="center" wrapText="1"/>
    </xf>
    <xf numFmtId="49" fontId="17" fillId="3" borderId="5" xfId="0" applyNumberFormat="1" applyFont="1" applyFill="1" applyBorder="1" applyAlignment="1" applyProtection="1">
      <alignment horizontal="left" vertical="center" wrapText="1" indent="1"/>
      <protection locked="0"/>
    </xf>
    <xf numFmtId="49" fontId="41" fillId="0" borderId="3" xfId="0" applyNumberFormat="1" applyFont="1" applyBorder="1" applyAlignment="1" applyProtection="1">
      <alignment horizontal="left" vertical="center" wrapText="1"/>
      <protection locked="0"/>
    </xf>
    <xf numFmtId="0" fontId="49" fillId="6" borderId="3" xfId="0" applyFont="1" applyFill="1" applyBorder="1" applyAlignment="1">
      <alignment horizontal="right" vertical="center" wrapText="1"/>
    </xf>
    <xf numFmtId="0" fontId="19" fillId="3" borderId="3" xfId="0" applyFont="1" applyFill="1" applyBorder="1" applyAlignment="1" applyProtection="1">
      <alignment horizontal="center" vertical="center"/>
      <protection locked="0"/>
    </xf>
    <xf numFmtId="0" fontId="50" fillId="0" borderId="28" xfId="0" applyFont="1" applyBorder="1" applyAlignment="1">
      <alignment vertical="center"/>
    </xf>
    <xf numFmtId="0" fontId="51" fillId="0" borderId="0" xfId="0" applyFont="1" applyAlignment="1">
      <alignment vertical="center"/>
    </xf>
    <xf numFmtId="0" fontId="0" fillId="0" borderId="30" xfId="0" applyBorder="1" applyAlignment="1">
      <alignment horizontal="center" vertical="center"/>
    </xf>
    <xf numFmtId="0" fontId="17" fillId="3" borderId="5" xfId="0" applyFont="1" applyFill="1" applyBorder="1" applyAlignment="1" applyProtection="1">
      <alignment horizontal="left" vertical="center" wrapText="1" indent="1"/>
      <protection locked="0"/>
    </xf>
    <xf numFmtId="0" fontId="41" fillId="0" borderId="3" xfId="0" applyFont="1"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52"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53" fillId="0" borderId="20" xfId="0" applyFont="1" applyBorder="1" applyAlignment="1">
      <alignment horizontal="left"/>
    </xf>
    <xf numFmtId="0" fontId="54" fillId="0" borderId="20" xfId="0" applyFont="1" applyBorder="1" applyAlignment="1">
      <alignment horizontal="right" vertical="top"/>
    </xf>
    <xf numFmtId="0" fontId="34" fillId="0" borderId="0" xfId="0" applyFont="1" applyAlignment="1">
      <alignment vertical="top" wrapText="1"/>
    </xf>
    <xf numFmtId="0" fontId="19" fillId="0" borderId="5" xfId="0" applyFont="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9"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51" fillId="0" borderId="3" xfId="0" applyFont="1" applyBorder="1" applyAlignment="1">
      <alignment vertical="top"/>
    </xf>
    <xf numFmtId="0" fontId="54" fillId="0" borderId="3" xfId="0" applyFont="1" applyBorder="1" applyAlignment="1">
      <alignment horizontal="right" vertical="top"/>
    </xf>
    <xf numFmtId="0" fontId="55" fillId="0" borderId="28" xfId="0" applyFont="1" applyBorder="1" applyAlignment="1">
      <alignment horizontal="right" vertical="top"/>
    </xf>
    <xf numFmtId="176" fontId="14" fillId="0" borderId="15" xfId="0" applyNumberFormat="1" applyFont="1" applyBorder="1" applyAlignment="1">
      <alignment vertical="center"/>
    </xf>
    <xf numFmtId="0" fontId="56" fillId="0" borderId="0" xfId="0" applyFont="1" applyAlignment="1">
      <alignment horizontal="right" vertical="center"/>
    </xf>
    <xf numFmtId="0" fontId="57" fillId="0" borderId="5" xfId="0" applyFont="1" applyBorder="1" applyAlignment="1">
      <alignment horizontal="center" vertical="center" shrinkToFit="1"/>
    </xf>
    <xf numFmtId="0" fontId="58" fillId="0" borderId="3" xfId="0" applyFont="1" applyBorder="1" applyAlignment="1">
      <alignment vertical="center"/>
    </xf>
    <xf numFmtId="0" fontId="58" fillId="0" borderId="28"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3" fillId="0" borderId="3" xfId="0" applyFont="1" applyBorder="1" applyAlignment="1">
      <alignment horizontal="center" vertical="top"/>
    </xf>
    <xf numFmtId="0" fontId="23" fillId="0" borderId="3" xfId="0" applyFont="1" applyBorder="1" applyAlignment="1">
      <alignment horizontal="left" vertical="top"/>
    </xf>
    <xf numFmtId="0" fontId="23" fillId="0" borderId="31" xfId="0" applyFont="1" applyBorder="1" applyAlignment="1">
      <alignment vertical="center"/>
    </xf>
    <xf numFmtId="0" fontId="24" fillId="0" borderId="0" xfId="0" applyFont="1" applyAlignment="1">
      <alignment vertical="center"/>
    </xf>
    <xf numFmtId="0" fontId="59"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8"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1"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6" xfId="0" applyBorder="1" applyAlignment="1" applyProtection="1">
      <alignment vertical="center"/>
      <protection locked="0"/>
    </xf>
    <xf numFmtId="0" fontId="6" fillId="2" borderId="32"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0" fillId="0" borderId="3" xfId="0" applyFont="1" applyBorder="1" applyAlignment="1">
      <alignment horizontal="right" vertical="center"/>
    </xf>
    <xf numFmtId="0" fontId="61" fillId="0" borderId="3" xfId="0" applyFont="1" applyBorder="1" applyAlignment="1">
      <alignment horizontal="right" vertical="center"/>
    </xf>
    <xf numFmtId="0" fontId="62" fillId="0" borderId="33" xfId="0" applyFont="1" applyBorder="1" applyAlignment="1">
      <alignment horizontal="left" vertical="center" wrapText="1"/>
    </xf>
    <xf numFmtId="0" fontId="62" fillId="0" borderId="33" xfId="0" applyFont="1" applyBorder="1" applyAlignment="1">
      <alignment vertical="center" wrapText="1"/>
    </xf>
    <xf numFmtId="0" fontId="62" fillId="0" borderId="34"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 fillId="0" borderId="3" xfId="0" applyFont="1" applyBorder="1" applyAlignment="1">
      <alignment horizontal="left" vertical="center" shrinkToFit="1"/>
    </xf>
    <xf numFmtId="0" fontId="0" fillId="0" borderId="3" xfId="0" applyBorder="1" applyAlignment="1">
      <alignment vertical="center" shrinkToFit="1"/>
    </xf>
    <xf numFmtId="0" fontId="0" fillId="0" borderId="31" xfId="0" applyBorder="1" applyAlignment="1">
      <alignment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6" fillId="0" borderId="3" xfId="0" applyFont="1" applyBorder="1" applyAlignment="1">
      <alignment horizontal="right" vertical="center"/>
    </xf>
    <xf numFmtId="49" fontId="33"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9" fillId="0" borderId="1" xfId="0" applyFont="1" applyBorder="1" applyAlignment="1">
      <alignment horizontal="center" vertical="center"/>
    </xf>
    <xf numFmtId="0" fontId="17" fillId="2" borderId="5" xfId="0" applyFont="1" applyFill="1" applyBorder="1" applyAlignment="1" applyProtection="1">
      <alignment horizontal="left" vertical="center" indent="1"/>
      <protection locked="0"/>
    </xf>
    <xf numFmtId="0" fontId="41" fillId="0" borderId="3" xfId="0" applyFont="1" applyBorder="1" applyAlignment="1" applyProtection="1">
      <alignment horizontal="left" vertical="center" indent="1"/>
      <protection locked="0"/>
    </xf>
    <xf numFmtId="0" fontId="21"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1" xfId="0" applyBorder="1" applyAlignment="1" applyProtection="1">
      <alignment vertical="center"/>
      <protection locked="0"/>
    </xf>
    <xf numFmtId="0" fontId="6" fillId="3" borderId="35"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2" xfId="0" applyFont="1" applyBorder="1" applyAlignment="1">
      <alignment vertical="center"/>
    </xf>
    <xf numFmtId="0" fontId="6" fillId="3" borderId="20" xfId="0" applyFont="1" applyFill="1" applyBorder="1" applyAlignment="1" applyProtection="1">
      <alignment horizontal="center" vertical="top"/>
      <protection locked="0"/>
    </xf>
    <xf numFmtId="0" fontId="6" fillId="0" borderId="20" xfId="0" applyFont="1" applyBorder="1" applyAlignment="1" applyProtection="1">
      <alignment horizontal="center" vertical="center"/>
      <protection locked="0"/>
    </xf>
    <xf numFmtId="0" fontId="6" fillId="3" borderId="18" xfId="0" applyFont="1" applyFill="1" applyBorder="1" applyAlignment="1" applyProtection="1">
      <alignment horizontal="center" vertical="top"/>
      <protection locked="0"/>
    </xf>
    <xf numFmtId="0" fontId="6" fillId="0" borderId="18" xfId="0" applyFont="1" applyBorder="1" applyAlignment="1">
      <alignment horizontal="center" vertical="center"/>
    </xf>
    <xf numFmtId="0" fontId="0" fillId="0" borderId="19" xfId="0" applyBorder="1" applyAlignment="1">
      <alignment vertical="center"/>
    </xf>
    <xf numFmtId="176" fontId="64" fillId="0" borderId="15" xfId="0" applyNumberFormat="1" applyFont="1" applyBorder="1" applyAlignment="1">
      <alignment vertical="center"/>
    </xf>
    <xf numFmtId="0" fontId="0" fillId="0" borderId="28" xfId="0" applyBorder="1" applyAlignment="1" applyProtection="1">
      <alignment vertical="center"/>
      <protection locked="0"/>
    </xf>
    <xf numFmtId="176" fontId="64" fillId="10" borderId="15"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16" fillId="0" borderId="0" xfId="0" applyFont="1" applyAlignment="1">
      <alignment horizontal="right" vertical="center"/>
    </xf>
    <xf numFmtId="49" fontId="33" fillId="0" borderId="0" xfId="0" applyNumberFormat="1" applyFont="1" applyAlignment="1">
      <alignment horizontal="center" vertical="top"/>
    </xf>
    <xf numFmtId="49" fontId="0" fillId="0" borderId="0" xfId="0" applyNumberFormat="1" applyAlignment="1">
      <alignment horizontal="center" vertical="top"/>
    </xf>
    <xf numFmtId="0" fontId="23" fillId="0" borderId="0" xfId="0" applyFont="1" applyAlignment="1">
      <alignment horizontal="left" vertical="top"/>
    </xf>
    <xf numFmtId="0" fontId="23" fillId="0" borderId="26" xfId="0" applyFont="1" applyBorder="1" applyAlignment="1">
      <alignment vertical="center"/>
    </xf>
    <xf numFmtId="176" fontId="65" fillId="2" borderId="15" xfId="0" applyNumberFormat="1" applyFont="1" applyFill="1" applyBorder="1" applyAlignment="1">
      <alignment vertical="center"/>
    </xf>
    <xf numFmtId="0" fontId="66" fillId="0" borderId="1" xfId="0" applyFont="1" applyBorder="1" applyAlignment="1">
      <alignment horizontal="center" vertical="center" wrapText="1" shrinkToFit="1"/>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6" fillId="0" borderId="3" xfId="0" applyFont="1" applyBorder="1" applyAlignment="1">
      <alignment horizontal="left" vertical="top"/>
    </xf>
    <xf numFmtId="0" fontId="11" fillId="6" borderId="14" xfId="0" applyFont="1" applyFill="1" applyBorder="1" applyAlignment="1">
      <alignment vertical="center"/>
    </xf>
    <xf numFmtId="0" fontId="1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38" xfId="0" applyFill="1" applyBorder="1" applyAlignment="1" applyProtection="1">
      <alignment vertical="center"/>
      <protection locked="0"/>
    </xf>
    <xf numFmtId="0" fontId="0" fillId="0" borderId="25" xfId="0" applyBorder="1" applyAlignment="1" applyProtection="1">
      <alignment vertical="center"/>
      <protection locked="0"/>
    </xf>
    <xf numFmtId="0" fontId="6" fillId="3" borderId="39" xfId="0" applyFont="1" applyFill="1" applyBorder="1" applyAlignment="1" applyProtection="1">
      <alignment vertical="center"/>
      <protection locked="0"/>
    </xf>
    <xf numFmtId="0" fontId="6" fillId="11" borderId="21" xfId="0" applyFont="1" applyFill="1" applyBorder="1" applyAlignment="1" applyProtection="1">
      <alignment horizontal="left" vertical="center"/>
      <protection locked="0"/>
    </xf>
    <xf numFmtId="0" fontId="0" fillId="11" borderId="13" xfId="0" applyFill="1" applyBorder="1" applyAlignment="1" applyProtection="1">
      <alignment horizontal="left" vertical="center"/>
      <protection locked="0"/>
    </xf>
    <xf numFmtId="176" fontId="14" fillId="11" borderId="15" xfId="0" applyNumberFormat="1" applyFont="1" applyFill="1" applyBorder="1" applyAlignment="1">
      <alignment vertical="center"/>
    </xf>
    <xf numFmtId="0" fontId="23" fillId="0" borderId="0" xfId="0" applyFont="1" applyAlignment="1" applyProtection="1">
      <alignment vertical="center"/>
      <protection hidden="1"/>
    </xf>
    <xf numFmtId="0" fontId="6" fillId="2" borderId="22"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1" xfId="0" applyFill="1" applyBorder="1" applyAlignment="1" applyProtection="1">
      <alignment horizontal="left" vertical="center" indent="1"/>
      <protection locked="0"/>
    </xf>
    <xf numFmtId="0" fontId="6" fillId="3" borderId="8" xfId="0" applyFont="1"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0" fillId="0" borderId="19" xfId="0" applyBorder="1" applyAlignment="1" applyProtection="1">
      <alignment vertical="center" wrapText="1"/>
      <protection locked="0"/>
    </xf>
    <xf numFmtId="0" fontId="23" fillId="6" borderId="28" xfId="0" applyFont="1" applyFill="1" applyBorder="1" applyAlignment="1">
      <alignment vertical="center"/>
    </xf>
    <xf numFmtId="0" fontId="6" fillId="0" borderId="40" xfId="0" applyFont="1" applyBorder="1" applyAlignment="1">
      <alignment horizontal="center" vertical="center" shrinkToFit="1"/>
    </xf>
    <xf numFmtId="0" fontId="67" fillId="0" borderId="28"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8" xfId="0" applyBorder="1" applyAlignment="1" applyProtection="1">
      <alignment vertical="center" wrapText="1"/>
      <protection locked="0"/>
    </xf>
    <xf numFmtId="176" fontId="14" fillId="5" borderId="15" xfId="0" applyNumberFormat="1" applyFont="1" applyFill="1" applyBorder="1" applyAlignment="1">
      <alignment vertical="center"/>
    </xf>
    <xf numFmtId="0" fontId="6" fillId="0" borderId="0" xfId="0" applyFont="1" applyAlignment="1">
      <alignment vertical="center"/>
    </xf>
    <xf numFmtId="0" fontId="17" fillId="0" borderId="0" xfId="0" applyFont="1" applyAlignment="1" applyProtection="1">
      <alignment vertical="center"/>
      <protection locked="0"/>
    </xf>
    <xf numFmtId="0" fontId="0" fillId="0" borderId="0" xfId="0" applyAlignment="1">
      <alignment vertical="center"/>
    </xf>
    <xf numFmtId="0" fontId="68" fillId="0" borderId="0" xfId="0" applyFont="1" applyAlignment="1">
      <alignment vertical="center"/>
    </xf>
    <xf numFmtId="0" fontId="21" fillId="0" borderId="0" xfId="0" applyFont="1" applyAlignment="1">
      <alignment vertical="center"/>
    </xf>
    <xf numFmtId="0" fontId="69" fillId="0" borderId="0" xfId="0" applyFont="1" applyAlignment="1" applyProtection="1">
      <alignment vertical="center" wrapText="1"/>
      <protection locked="0"/>
    </xf>
    <xf numFmtId="0" fontId="37" fillId="0" borderId="0" xfId="0" applyFont="1" applyAlignment="1">
      <alignment vertical="center" wrapText="1"/>
    </xf>
    <xf numFmtId="0" fontId="70" fillId="0" borderId="0" xfId="0" applyFont="1" applyAlignment="1">
      <alignment vertical="center"/>
    </xf>
    <xf numFmtId="0" fontId="17" fillId="0" borderId="0" xfId="0" applyFont="1" applyAlignment="1">
      <alignment vertical="center"/>
    </xf>
    <xf numFmtId="0" fontId="71" fillId="0" borderId="21" xfId="0" applyFont="1" applyBorder="1" applyAlignment="1">
      <alignment vertical="center" wrapText="1"/>
    </xf>
    <xf numFmtId="0" fontId="71" fillId="0" borderId="13" xfId="0" applyFont="1" applyBorder="1" applyAlignment="1">
      <alignment vertical="center" wrapText="1"/>
    </xf>
    <xf numFmtId="0" fontId="71" fillId="0" borderId="14" xfId="0" applyFont="1" applyBorder="1" applyAlignment="1">
      <alignment vertical="center" wrapText="1"/>
    </xf>
    <xf numFmtId="0" fontId="70" fillId="0" borderId="18" xfId="0" applyFont="1" applyBorder="1" applyAlignment="1">
      <alignment wrapText="1"/>
    </xf>
    <xf numFmtId="0" fontId="72" fillId="0" borderId="0" xfId="0" applyFont="1" applyAlignment="1">
      <alignment vertical="center"/>
    </xf>
    <xf numFmtId="0" fontId="0" fillId="7" borderId="0" xfId="0" applyFill="1" applyAlignment="1" applyProtection="1">
      <alignment vertical="center"/>
      <protection locked="0"/>
    </xf>
    <xf numFmtId="176" fontId="14" fillId="5" borderId="15" xfId="0" applyNumberFormat="1" applyFont="1" applyFill="1" applyBorder="1" applyAlignment="1" applyProtection="1">
      <alignment vertical="center"/>
      <protection locked="0"/>
    </xf>
    <xf numFmtId="0" fontId="73" fillId="0" borderId="0" xfId="0" applyFont="1" applyAlignment="1">
      <alignment vertical="center" wrapText="1"/>
    </xf>
    <xf numFmtId="0" fontId="14" fillId="11" borderId="0" xfId="0" applyFont="1" applyFill="1" applyAlignment="1" applyProtection="1">
      <alignment vertical="center"/>
      <protection locked="0"/>
    </xf>
    <xf numFmtId="0" fontId="17" fillId="0" borderId="0" xfId="0" applyFont="1" applyAlignment="1">
      <alignment vertical="center"/>
    </xf>
    <xf numFmtId="0" fontId="6" fillId="0" borderId="0" xfId="0" applyFont="1" applyAlignment="1">
      <alignment horizontal="center" vertical="center"/>
    </xf>
    <xf numFmtId="0" fontId="74" fillId="0" borderId="0" xfId="0" applyFont="1" applyAlignment="1">
      <alignment vertical="center"/>
    </xf>
    <xf numFmtId="0" fontId="75"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76" fillId="0" borderId="0" xfId="0" applyFont="1" applyAlignment="1">
      <alignment horizontal="right" vertical="top"/>
    </xf>
    <xf numFmtId="0" fontId="16" fillId="0" borderId="0" xfId="0" applyFont="1" applyAlignment="1">
      <alignment vertical="center"/>
    </xf>
    <xf numFmtId="0" fontId="77" fillId="0" borderId="0" xfId="0" applyFont="1" applyAlignment="1">
      <alignment vertical="center"/>
    </xf>
    <xf numFmtId="0" fontId="78" fillId="0" borderId="0" xfId="0" applyFont="1" applyAlignment="1">
      <alignment vertical="center"/>
    </xf>
    <xf numFmtId="0" fontId="79" fillId="0" borderId="0" xfId="0" applyFont="1" applyAlignment="1">
      <alignment vertical="center"/>
    </xf>
    <xf numFmtId="0" fontId="81" fillId="0" borderId="0" xfId="0" applyFont="1" applyAlignment="1">
      <alignment vertical="center"/>
    </xf>
    <xf numFmtId="0" fontId="0" fillId="0" borderId="2" xfId="0" applyBorder="1" applyAlignment="1">
      <alignment vertical="center"/>
    </xf>
    <xf numFmtId="0" fontId="33" fillId="0" borderId="21" xfId="0" applyFont="1" applyBorder="1" applyAlignment="1">
      <alignment vertical="center"/>
    </xf>
    <xf numFmtId="0" fontId="0" fillId="0" borderId="13" xfId="0" applyBorder="1" applyAlignment="1">
      <alignment vertical="center"/>
    </xf>
    <xf numFmtId="0" fontId="0" fillId="12" borderId="0" xfId="0" applyFill="1" applyAlignment="1">
      <alignment vertical="center" wrapText="1"/>
    </xf>
    <xf numFmtId="0" fontId="0" fillId="0" borderId="0" xfId="0" applyAlignment="1">
      <alignment vertical="center" wrapText="1"/>
    </xf>
  </cellXfs>
  <cellStyles count="2">
    <cellStyle name="ハイパーリンク" xfId="1" builtinId="8"/>
    <cellStyle name="標準" xfId="0" builtinId="0"/>
  </cellStyles>
  <dxfs count="12">
    <dxf>
      <font>
        <color theme="0"/>
      </font>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E1E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9E9A-5298-48B3-BAFB-D44CF12565B5}">
  <sheetPr codeName="Sheet2"/>
  <dimension ref="A1:CO1007"/>
  <sheetViews>
    <sheetView showGridLines="0" showRowColHeaders="0" tabSelected="1" topLeftCell="A6" zoomScaleNormal="100" workbookViewId="0">
      <selection activeCell="D9" sqref="D9"/>
    </sheetView>
  </sheetViews>
  <sheetFormatPr defaultColWidth="12.625" defaultRowHeight="18.75"/>
  <cols>
    <col min="1" max="1" width="5.375" style="50" customWidth="1"/>
    <col min="2" max="2" width="6.75" style="24" hidden="1" customWidth="1"/>
    <col min="3" max="3" width="22" style="24" customWidth="1"/>
    <col min="4" max="4" width="3.75" style="24" customWidth="1"/>
    <col min="5" max="5" width="5.875" style="24" customWidth="1"/>
    <col min="6" max="7" width="9.375" style="24" customWidth="1"/>
    <col min="8" max="8" width="11.5" style="24" customWidth="1"/>
    <col min="9" max="9" width="9.375" style="24" customWidth="1"/>
    <col min="10" max="10" width="3.25" style="50" customWidth="1"/>
    <col min="11" max="11" width="5.5" style="50" customWidth="1"/>
    <col min="12" max="12" width="5.5" style="24" hidden="1" customWidth="1"/>
    <col min="13" max="13" width="8.625" style="48" hidden="1" customWidth="1"/>
    <col min="14" max="14" width="8.5" style="49" hidden="1" customWidth="1"/>
    <col min="15" max="15" width="5.625" style="24" hidden="1" customWidth="1"/>
    <col min="16" max="16" width="2" style="24" hidden="1" customWidth="1"/>
    <col min="17" max="17" width="7.625" style="24" hidden="1" customWidth="1"/>
    <col min="18" max="18" width="26.25" style="36" customWidth="1"/>
    <col min="19" max="22" width="12.625" style="24" customWidth="1"/>
    <col min="23" max="16384" width="12.625" style="24"/>
  </cols>
  <sheetData>
    <row r="1" spans="1:93" s="20" customFormat="1" ht="15" hidden="1" customHeight="1">
      <c r="A1" s="1"/>
      <c r="B1" s="2" t="s">
        <v>0</v>
      </c>
      <c r="C1" s="2" t="s">
        <v>1</v>
      </c>
      <c r="D1" s="2" t="s">
        <v>2</v>
      </c>
      <c r="E1" s="1" t="s">
        <v>3</v>
      </c>
      <c r="F1" s="2" t="s">
        <v>4</v>
      </c>
      <c r="G1" s="2" t="s">
        <v>5</v>
      </c>
      <c r="H1" s="2" t="s">
        <v>6</v>
      </c>
      <c r="I1" s="2" t="s">
        <v>7</v>
      </c>
      <c r="J1" s="2" t="s">
        <v>8</v>
      </c>
      <c r="K1" s="1" t="s">
        <v>9</v>
      </c>
      <c r="L1" s="1" t="s">
        <v>10</v>
      </c>
      <c r="M1" s="1" t="s">
        <v>11</v>
      </c>
      <c r="N1" s="2" t="s">
        <v>12</v>
      </c>
      <c r="O1" s="3" t="s">
        <v>13</v>
      </c>
      <c r="P1" s="4"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6" t="s">
        <v>33</v>
      </c>
      <c r="AJ1" s="7" t="s">
        <v>34</v>
      </c>
      <c r="AK1" s="8" t="s">
        <v>35</v>
      </c>
      <c r="AL1" s="8" t="s">
        <v>36</v>
      </c>
      <c r="AM1" s="8" t="s">
        <v>35</v>
      </c>
      <c r="AN1" s="8" t="s">
        <v>37</v>
      </c>
      <c r="AO1" s="8" t="s">
        <v>38</v>
      </c>
      <c r="AP1" s="8" t="s">
        <v>39</v>
      </c>
      <c r="AQ1" s="8" t="s">
        <v>40</v>
      </c>
      <c r="AR1" s="5" t="s">
        <v>41</v>
      </c>
      <c r="AS1" s="5" t="s">
        <v>42</v>
      </c>
      <c r="AT1" s="5" t="s">
        <v>43</v>
      </c>
      <c r="AU1" s="9" t="s">
        <v>44</v>
      </c>
      <c r="AV1" s="10" t="s">
        <v>45</v>
      </c>
      <c r="AW1" s="11" t="s">
        <v>46</v>
      </c>
      <c r="AX1" s="4" t="s">
        <v>47</v>
      </c>
      <c r="AY1" s="4" t="s">
        <v>48</v>
      </c>
      <c r="AZ1" s="4" t="s">
        <v>49</v>
      </c>
      <c r="BA1" s="12" t="s">
        <v>50</v>
      </c>
      <c r="BB1" s="13" t="s">
        <v>51</v>
      </c>
      <c r="BC1" s="5" t="s">
        <v>52</v>
      </c>
      <c r="BD1" s="5" t="s">
        <v>53</v>
      </c>
      <c r="BE1" s="5" t="s">
        <v>54</v>
      </c>
      <c r="BF1" s="5" t="s">
        <v>55</v>
      </c>
      <c r="BG1" s="5" t="s">
        <v>56</v>
      </c>
      <c r="BH1" s="5" t="s">
        <v>57</v>
      </c>
      <c r="BI1" s="5" t="s">
        <v>58</v>
      </c>
      <c r="BJ1" s="14" t="s">
        <v>59</v>
      </c>
      <c r="BK1" s="14" t="s">
        <v>60</v>
      </c>
      <c r="BL1" s="5" t="s">
        <v>61</v>
      </c>
      <c r="BM1" s="5" t="s">
        <v>62</v>
      </c>
      <c r="BN1" s="5" t="s">
        <v>63</v>
      </c>
      <c r="BO1" s="5" t="s">
        <v>64</v>
      </c>
      <c r="BP1" s="5" t="s">
        <v>65</v>
      </c>
      <c r="BQ1" s="5" t="s">
        <v>66</v>
      </c>
      <c r="BR1" s="5" t="s">
        <v>67</v>
      </c>
      <c r="BS1" s="15" t="s">
        <v>68</v>
      </c>
      <c r="BT1" s="15" t="s">
        <v>69</v>
      </c>
      <c r="BU1" s="16" t="s">
        <v>70</v>
      </c>
      <c r="BV1" s="1">
        <v>68</v>
      </c>
      <c r="BW1" s="16" t="s">
        <v>71</v>
      </c>
      <c r="BX1" s="1">
        <v>69</v>
      </c>
      <c r="BY1" s="16" t="s">
        <v>72</v>
      </c>
      <c r="BZ1" s="1">
        <v>70</v>
      </c>
      <c r="CA1" s="16" t="s">
        <v>73</v>
      </c>
      <c r="CB1" s="17" t="s">
        <v>74</v>
      </c>
      <c r="CC1" s="15" t="s">
        <v>75</v>
      </c>
      <c r="CD1" s="5" t="s">
        <v>76</v>
      </c>
      <c r="CE1" s="5" t="s">
        <v>77</v>
      </c>
      <c r="CF1" s="5" t="s">
        <v>78</v>
      </c>
      <c r="CG1" s="5" t="s">
        <v>79</v>
      </c>
      <c r="CH1" s="18" t="s">
        <v>80</v>
      </c>
      <c r="CI1" s="18" t="s">
        <v>81</v>
      </c>
      <c r="CJ1" s="18" t="s">
        <v>82</v>
      </c>
      <c r="CK1" s="19" t="s">
        <v>83</v>
      </c>
    </row>
    <row r="2" spans="1:93" s="23" customFormat="1" ht="15" hidden="1" customHeight="1">
      <c r="A2" s="21" t="s">
        <v>84</v>
      </c>
      <c r="B2" s="22" t="s">
        <v>85</v>
      </c>
      <c r="C2" s="22" t="s">
        <v>86</v>
      </c>
      <c r="D2" s="22" t="s">
        <v>87</v>
      </c>
      <c r="E2" s="22" t="s">
        <v>88</v>
      </c>
      <c r="F2" s="22" t="s">
        <v>89</v>
      </c>
      <c r="G2" s="22" t="s">
        <v>90</v>
      </c>
      <c r="H2" s="22" t="s">
        <v>91</v>
      </c>
      <c r="I2" s="22" t="s">
        <v>92</v>
      </c>
      <c r="J2" s="22" t="s">
        <v>93</v>
      </c>
      <c r="K2" s="22" t="s">
        <v>94</v>
      </c>
      <c r="L2" s="22" t="s">
        <v>95</v>
      </c>
      <c r="M2" s="22" t="s">
        <v>96</v>
      </c>
      <c r="N2" s="22" t="s">
        <v>97</v>
      </c>
      <c r="O2" s="22" t="s">
        <v>98</v>
      </c>
      <c r="P2" s="22" t="s">
        <v>99</v>
      </c>
      <c r="Q2" s="22" t="s">
        <v>100</v>
      </c>
      <c r="R2" s="22" t="s">
        <v>101</v>
      </c>
      <c r="S2" s="22" t="s">
        <v>102</v>
      </c>
      <c r="T2" s="22" t="s">
        <v>103</v>
      </c>
      <c r="U2" s="22" t="s">
        <v>104</v>
      </c>
      <c r="V2" s="22" t="s">
        <v>105</v>
      </c>
      <c r="W2" s="22" t="s">
        <v>106</v>
      </c>
      <c r="X2" s="22" t="s">
        <v>107</v>
      </c>
      <c r="Y2" s="22" t="s">
        <v>108</v>
      </c>
      <c r="Z2" s="22" t="s">
        <v>109</v>
      </c>
      <c r="AA2" s="22" t="s">
        <v>110</v>
      </c>
      <c r="AB2" s="22" t="s">
        <v>111</v>
      </c>
      <c r="AC2" s="22" t="s">
        <v>112</v>
      </c>
      <c r="AD2" s="22" t="s">
        <v>113</v>
      </c>
      <c r="AE2" s="22" t="s">
        <v>114</v>
      </c>
      <c r="AF2" s="22" t="s">
        <v>115</v>
      </c>
      <c r="AG2" s="22" t="s">
        <v>116</v>
      </c>
      <c r="AH2" s="22" t="s">
        <v>117</v>
      </c>
      <c r="AI2" s="22" t="s">
        <v>118</v>
      </c>
      <c r="AJ2" s="22" t="s">
        <v>119</v>
      </c>
      <c r="AK2" s="22" t="s">
        <v>120</v>
      </c>
      <c r="AL2" s="22" t="s">
        <v>121</v>
      </c>
      <c r="AM2" s="22" t="s">
        <v>122</v>
      </c>
      <c r="AN2" s="22" t="s">
        <v>123</v>
      </c>
      <c r="AO2" s="22" t="s">
        <v>124</v>
      </c>
      <c r="AP2" s="22" t="s">
        <v>125</v>
      </c>
      <c r="AQ2" s="22" t="s">
        <v>126</v>
      </c>
      <c r="AR2" s="22" t="s">
        <v>127</v>
      </c>
      <c r="AS2" s="22" t="s">
        <v>128</v>
      </c>
      <c r="AT2" s="22" t="s">
        <v>129</v>
      </c>
      <c r="AU2" s="22" t="s">
        <v>130</v>
      </c>
      <c r="AV2" s="22" t="s">
        <v>131</v>
      </c>
      <c r="AW2" s="22" t="s">
        <v>132</v>
      </c>
      <c r="AX2" s="22" t="s">
        <v>133</v>
      </c>
      <c r="AY2" s="22" t="s">
        <v>134</v>
      </c>
      <c r="AZ2" s="22" t="s">
        <v>135</v>
      </c>
      <c r="BA2" s="22" t="s">
        <v>136</v>
      </c>
      <c r="BB2" s="22" t="s">
        <v>137</v>
      </c>
      <c r="BC2" s="22" t="s">
        <v>138</v>
      </c>
      <c r="BD2" s="22" t="s">
        <v>139</v>
      </c>
      <c r="BE2" s="22" t="s">
        <v>140</v>
      </c>
      <c r="BF2" s="22" t="s">
        <v>141</v>
      </c>
      <c r="BG2" s="22" t="s">
        <v>142</v>
      </c>
      <c r="BH2" s="22" t="s">
        <v>143</v>
      </c>
      <c r="BI2" s="22" t="s">
        <v>144</v>
      </c>
      <c r="BJ2" s="22" t="s">
        <v>145</v>
      </c>
      <c r="BK2" s="22" t="s">
        <v>146</v>
      </c>
      <c r="BL2" s="22" t="s">
        <v>147</v>
      </c>
      <c r="BM2" s="22" t="s">
        <v>148</v>
      </c>
      <c r="BN2" s="22" t="s">
        <v>149</v>
      </c>
      <c r="BO2" s="22" t="s">
        <v>150</v>
      </c>
      <c r="BP2" s="22" t="s">
        <v>151</v>
      </c>
      <c r="BQ2" s="22" t="s">
        <v>152</v>
      </c>
      <c r="BR2" s="22" t="s">
        <v>153</v>
      </c>
      <c r="BS2" s="22" t="s">
        <v>154</v>
      </c>
      <c r="BT2" s="22" t="s">
        <v>155</v>
      </c>
      <c r="BU2" s="22" t="s">
        <v>156</v>
      </c>
      <c r="BV2" s="22" t="s">
        <v>157</v>
      </c>
      <c r="BW2" s="22" t="s">
        <v>158</v>
      </c>
      <c r="BX2" s="22" t="s">
        <v>159</v>
      </c>
      <c r="BY2" s="22" t="s">
        <v>160</v>
      </c>
      <c r="BZ2" s="22" t="s">
        <v>161</v>
      </c>
      <c r="CA2" s="22" t="s">
        <v>162</v>
      </c>
      <c r="CB2" s="22" t="s">
        <v>163</v>
      </c>
      <c r="CC2" s="22" t="s">
        <v>164</v>
      </c>
      <c r="CD2" s="22" t="s">
        <v>165</v>
      </c>
      <c r="CE2" s="22" t="s">
        <v>166</v>
      </c>
      <c r="CF2" s="22" t="s">
        <v>167</v>
      </c>
      <c r="CG2" s="22" t="s">
        <v>168</v>
      </c>
      <c r="CH2" s="22" t="s">
        <v>169</v>
      </c>
      <c r="CI2" s="22" t="s">
        <v>170</v>
      </c>
      <c r="CJ2" s="22" t="s">
        <v>171</v>
      </c>
      <c r="CK2" s="22" t="s">
        <v>172</v>
      </c>
      <c r="CL2" s="22"/>
    </row>
    <row r="3" spans="1:93" ht="15" hidden="1" customHeight="1">
      <c r="A3" s="24">
        <f>$N$8</f>
        <v>9</v>
      </c>
      <c r="B3" s="25" t="str">
        <f>$N$9</f>
        <v/>
      </c>
      <c r="C3" s="25" t="str">
        <f>$N$10</f>
        <v/>
      </c>
      <c r="D3" s="25" t="str">
        <f>$N$11</f>
        <v/>
      </c>
      <c r="E3" s="25" t="str">
        <f>$N$12</f>
        <v/>
      </c>
      <c r="F3" s="25" t="str">
        <f>$N$13</f>
        <v/>
      </c>
      <c r="G3" s="25" t="str">
        <f>$N$14</f>
        <v/>
      </c>
      <c r="H3" s="25" t="str">
        <f>$N$15</f>
        <v/>
      </c>
      <c r="I3" s="25" t="str">
        <f>$N$16</f>
        <v/>
      </c>
      <c r="J3" s="25" t="str">
        <f>$N$17</f>
        <v/>
      </c>
      <c r="K3" s="25" t="str">
        <f>$N$18</f>
        <v/>
      </c>
      <c r="L3" s="25" t="str">
        <f>$N$19</f>
        <v/>
      </c>
      <c r="M3" s="25" t="str">
        <f>$N$20</f>
        <v/>
      </c>
      <c r="N3" s="25" t="str">
        <f>$N$21</f>
        <v/>
      </c>
      <c r="O3" s="25" t="str">
        <f>$N$22</f>
        <v/>
      </c>
      <c r="P3" s="25" t="str">
        <f>$N$23</f>
        <v/>
      </c>
      <c r="Q3" s="25" t="str">
        <f>$N$24</f>
        <v/>
      </c>
      <c r="R3" s="25" t="str">
        <f>$N$25</f>
        <v/>
      </c>
      <c r="S3" s="25" t="str">
        <f>$N$26</f>
        <v/>
      </c>
      <c r="T3" s="26" t="str">
        <f>$N$27</f>
        <v/>
      </c>
      <c r="U3" s="25" t="str">
        <f>$N$28</f>
        <v/>
      </c>
      <c r="V3" s="25" t="str">
        <f>$N$29</f>
        <v/>
      </c>
      <c r="W3" s="25" t="str">
        <f>$N$30</f>
        <v/>
      </c>
      <c r="X3" s="25" t="str">
        <f>$N$31</f>
        <v/>
      </c>
      <c r="Y3" s="25" t="str">
        <f>$N$32</f>
        <v/>
      </c>
      <c r="Z3" s="25" t="str">
        <f>$N$33</f>
        <v/>
      </c>
      <c r="AA3" s="25" t="str">
        <f>$N$34</f>
        <v/>
      </c>
      <c r="AB3" s="25" t="str">
        <f>$N$35</f>
        <v/>
      </c>
      <c r="AC3" s="25" t="str">
        <f>$N$36</f>
        <v/>
      </c>
      <c r="AD3" s="25" t="str">
        <f>$N$37</f>
        <v/>
      </c>
      <c r="AE3" s="25" t="str">
        <f>$N$38</f>
        <v/>
      </c>
      <c r="AF3" s="25" t="str">
        <f>$N$39</f>
        <v/>
      </c>
      <c r="AG3" s="25" t="str">
        <f>$N$40</f>
        <v/>
      </c>
      <c r="AH3" s="25" t="str">
        <f>$N$41</f>
        <v/>
      </c>
      <c r="AI3" s="25" t="str">
        <f>$N$42</f>
        <v/>
      </c>
      <c r="AJ3" s="25" t="str">
        <f>$N$43</f>
        <v/>
      </c>
      <c r="AK3" s="25" t="str">
        <f>$N$44</f>
        <v/>
      </c>
      <c r="AL3" s="25" t="str">
        <f>$N$45</f>
        <v/>
      </c>
      <c r="AM3" s="25" t="str">
        <f>$N$46</f>
        <v/>
      </c>
      <c r="AN3" s="25" t="str">
        <f>$N$47</f>
        <v/>
      </c>
      <c r="AO3" s="25" t="str">
        <f>$N$48</f>
        <v/>
      </c>
      <c r="AP3" s="25" t="str">
        <f>$N$49</f>
        <v/>
      </c>
      <c r="AQ3" s="25" t="str">
        <f>$N$50</f>
        <v/>
      </c>
      <c r="AR3" s="25" t="str">
        <f>$N$51</f>
        <v>-</v>
      </c>
      <c r="AS3" s="25" t="str">
        <f>$N$52</f>
        <v>-</v>
      </c>
      <c r="AT3" s="25" t="str">
        <f>$N$53</f>
        <v>-</v>
      </c>
      <c r="AU3" s="25" t="str">
        <f>$N$54</f>
        <v/>
      </c>
      <c r="AV3" s="25" t="str">
        <f>$N$55</f>
        <v/>
      </c>
      <c r="AW3" s="25" t="str">
        <f>$N$56</f>
        <v/>
      </c>
      <c r="AX3" s="25" t="str">
        <f>$N$57</f>
        <v/>
      </c>
      <c r="AY3" s="25" t="str">
        <f>$N$58</f>
        <v/>
      </c>
      <c r="AZ3" s="25" t="str">
        <f>$N$59</f>
        <v/>
      </c>
      <c r="BA3" s="25">
        <f>$N$60</f>
        <v>2025</v>
      </c>
      <c r="BB3" s="25" t="str">
        <f>$N$61</f>
        <v/>
      </c>
      <c r="BC3" s="25" t="str">
        <f>$N$62</f>
        <v/>
      </c>
      <c r="BD3" s="25" t="str">
        <f>$N$63</f>
        <v/>
      </c>
      <c r="BE3" s="25" t="str">
        <f>$N$64</f>
        <v/>
      </c>
      <c r="BF3" s="25" t="str">
        <f>$N$65</f>
        <v/>
      </c>
      <c r="BG3" s="25" t="str">
        <f>$N$66</f>
        <v/>
      </c>
      <c r="BH3" s="25" t="str">
        <f>$N$67</f>
        <v/>
      </c>
      <c r="BI3" s="25" t="str">
        <f>$N$68</f>
        <v/>
      </c>
      <c r="BJ3" s="25" t="str">
        <f>$N$69</f>
        <v/>
      </c>
      <c r="BK3" s="25" t="str">
        <f>$N$70</f>
        <v/>
      </c>
      <c r="BL3" s="25" t="str">
        <f>$N$71</f>
        <v/>
      </c>
      <c r="BM3" s="25" t="str">
        <f>$N$72</f>
        <v/>
      </c>
      <c r="BN3" s="25" t="str">
        <f>$N$73</f>
        <v/>
      </c>
      <c r="BO3" s="25" t="str">
        <f>$N$74</f>
        <v/>
      </c>
      <c r="BP3" s="25" t="str">
        <f>$N$75</f>
        <v/>
      </c>
      <c r="BQ3" s="25" t="str">
        <f>$N$76</f>
        <v/>
      </c>
      <c r="BR3" s="25" t="str">
        <f>$N$77</f>
        <v/>
      </c>
      <c r="BS3" s="25" t="str">
        <f>$N$78</f>
        <v/>
      </c>
      <c r="BT3" s="25" t="str">
        <f>$N$79</f>
        <v/>
      </c>
      <c r="BU3" s="25" t="str">
        <f>$N$80</f>
        <v/>
      </c>
      <c r="BV3" s="25" t="str">
        <f>$N$81</f>
        <v/>
      </c>
      <c r="BW3" s="25" t="str">
        <f>$N$82</f>
        <v/>
      </c>
      <c r="BX3" s="25" t="str">
        <f>$N$83</f>
        <v/>
      </c>
      <c r="BY3" s="25" t="str">
        <f>$N$84</f>
        <v/>
      </c>
      <c r="BZ3" s="25" t="str">
        <f>$N$85</f>
        <v/>
      </c>
      <c r="CA3" s="25" t="str">
        <f>$N$86</f>
        <v/>
      </c>
      <c r="CB3" s="25" t="str">
        <f>$N$87</f>
        <v/>
      </c>
      <c r="CC3" s="25" t="str">
        <f>$N$88</f>
        <v/>
      </c>
      <c r="CD3" s="25" t="str">
        <f>$N$89</f>
        <v/>
      </c>
      <c r="CE3" s="25" t="str">
        <f>$N$90</f>
        <v/>
      </c>
      <c r="CF3" s="25" t="str">
        <f>$N$91</f>
        <v/>
      </c>
      <c r="CG3" s="25" t="str">
        <f>$N$92</f>
        <v/>
      </c>
      <c r="CH3" s="25" t="str">
        <f>$N$93</f>
        <v/>
      </c>
      <c r="CI3" s="25" t="str">
        <f>$N$94</f>
        <v/>
      </c>
      <c r="CJ3" s="25" t="str">
        <f>$N$95</f>
        <v/>
      </c>
      <c r="CK3" s="25" t="str">
        <f>$N$96</f>
        <v/>
      </c>
      <c r="CL3" s="25"/>
      <c r="CM3" s="25"/>
      <c r="CN3" s="25"/>
      <c r="CO3" s="25"/>
    </row>
    <row r="4" spans="1:93" ht="15" hidden="1" customHeight="1">
      <c r="A4" s="27"/>
      <c r="B4" s="28" t="s">
        <v>173</v>
      </c>
      <c r="C4" s="29">
        <v>2025</v>
      </c>
      <c r="D4" s="30" t="s">
        <v>50</v>
      </c>
      <c r="E4" s="31"/>
      <c r="F4" s="32" t="s">
        <v>174</v>
      </c>
      <c r="H4" s="33"/>
      <c r="I4" s="33"/>
      <c r="J4" s="33"/>
      <c r="K4" s="33"/>
      <c r="M4" s="34"/>
      <c r="N4" s="35"/>
    </row>
    <row r="5" spans="1:93" ht="11.25" hidden="1" customHeight="1">
      <c r="A5" s="37">
        <v>2</v>
      </c>
      <c r="B5" s="38"/>
      <c r="C5" s="39"/>
      <c r="D5" s="40"/>
      <c r="E5" s="40"/>
      <c r="F5" s="40"/>
      <c r="G5" s="40"/>
      <c r="H5" s="40"/>
      <c r="I5" s="41"/>
      <c r="J5" s="42"/>
      <c r="K5" s="42"/>
      <c r="M5" s="24"/>
      <c r="N5" s="43"/>
    </row>
    <row r="6" spans="1:93" ht="34.5" customHeight="1">
      <c r="A6" s="44"/>
      <c r="B6" s="44"/>
      <c r="C6" s="45" t="s">
        <v>175</v>
      </c>
      <c r="D6" s="46"/>
      <c r="E6" s="46"/>
      <c r="F6" s="46"/>
      <c r="G6" s="46"/>
      <c r="H6" s="46"/>
      <c r="I6" s="46"/>
      <c r="J6" s="46"/>
      <c r="K6" s="47"/>
    </row>
    <row r="7" spans="1:93" ht="25.5" customHeight="1">
      <c r="B7" s="51"/>
      <c r="C7" s="52" t="str">
        <f>IF(LEN(L6)&gt;0,L6,"")</f>
        <v/>
      </c>
      <c r="D7" s="52"/>
      <c r="E7" s="53"/>
      <c r="F7" s="54" t="s">
        <v>176</v>
      </c>
      <c r="G7" s="24" t="s">
        <v>177</v>
      </c>
      <c r="H7" s="55"/>
      <c r="I7" s="56"/>
      <c r="J7" s="57"/>
      <c r="K7" s="57"/>
      <c r="M7" s="58">
        <v>0</v>
      </c>
      <c r="N7" s="59">
        <f>IF(LEN(D13)&gt;0,1,0)+IF(LEN(D14)&gt;0,2,0)</f>
        <v>0</v>
      </c>
    </row>
    <row r="8" spans="1:93" ht="18.75" customHeight="1">
      <c r="B8" s="60"/>
      <c r="C8" s="61" t="str">
        <f>IF(L98&gt;0,"※各項目をもれなく入力お願いします。（黄色の箇所はリスト▼から選択してください）","※各項目をもれなく入力お願いします。（黄色の箇所はリスト▼から選択してください）")</f>
        <v>※各項目をもれなく入力お願いします。（黄色の箇所はリスト▼から選択してください）</v>
      </c>
      <c r="D8" s="46"/>
      <c r="E8" s="46"/>
      <c r="F8" s="46"/>
      <c r="G8" s="46"/>
      <c r="H8" s="46"/>
      <c r="I8" s="46"/>
      <c r="J8" s="46"/>
      <c r="M8" s="1"/>
      <c r="N8" s="49">
        <v>9</v>
      </c>
      <c r="O8" s="62">
        <v>5</v>
      </c>
    </row>
    <row r="9" spans="1:93" ht="19.5" customHeight="1">
      <c r="B9" s="63"/>
      <c r="C9" s="64" t="s">
        <v>178</v>
      </c>
      <c r="D9" s="65" t="s">
        <v>179</v>
      </c>
      <c r="E9" s="66"/>
      <c r="F9" s="67"/>
      <c r="G9" s="68" t="s">
        <v>180</v>
      </c>
      <c r="H9" s="69"/>
      <c r="I9" s="70"/>
      <c r="J9" s="71"/>
      <c r="K9" s="72" t="s">
        <v>181</v>
      </c>
      <c r="L9" s="73">
        <f>IFERROR(FIND(CHAR(10),E9),0)</f>
        <v>0</v>
      </c>
      <c r="M9" s="2" t="s">
        <v>0</v>
      </c>
      <c r="N9" s="74" t="str">
        <f>IF(LEN(E9)&gt;0,E9,"")</f>
        <v/>
      </c>
      <c r="O9" s="62" t="s">
        <v>182</v>
      </c>
      <c r="Q9" s="75" t="str">
        <f>IF(L9+L10=0,"",IF(L9&gt;0,"「姓」","")&amp;IF(L10&gt;0,"「名」","")&amp;"改行しないでください")</f>
        <v/>
      </c>
    </row>
    <row r="10" spans="1:93" ht="19.5" customHeight="1">
      <c r="C10" s="64" t="s">
        <v>183</v>
      </c>
      <c r="D10" s="76"/>
      <c r="E10" s="77" t="s">
        <v>184</v>
      </c>
      <c r="F10" s="78"/>
      <c r="G10" s="79"/>
      <c r="H10" s="80" t="s">
        <v>185</v>
      </c>
      <c r="I10" s="81"/>
      <c r="J10" s="82"/>
      <c r="K10" s="83"/>
      <c r="L10" s="73">
        <f>IFERROR(FIND(CHAR(10),H9),0)</f>
        <v>0</v>
      </c>
      <c r="M10" s="2" t="s">
        <v>1</v>
      </c>
      <c r="N10" s="74" t="str">
        <f>IF(LEN(H9)&gt;0,H9,"")</f>
        <v/>
      </c>
      <c r="O10" s="62" t="s">
        <v>182</v>
      </c>
      <c r="Q10" s="75" t="str">
        <f>IF(L11+L12=0,"",IF(L11&gt;0,"「姓かな」","")&amp;IF(L12&gt;0,"「名かな」","")&amp;"改行しないでください")</f>
        <v/>
      </c>
      <c r="S10" s="50" t="str">
        <f>IF(LENB(DBCS(F10))-LENB(ASC(F10))=0,"",1)</f>
        <v/>
      </c>
    </row>
    <row r="11" spans="1:93" ht="19.5" customHeight="1">
      <c r="C11" s="64" t="s">
        <v>186</v>
      </c>
      <c r="D11" s="84"/>
      <c r="E11" s="85"/>
      <c r="F11" s="85"/>
      <c r="G11" s="86" t="str">
        <f>IF(LEN(D11)&gt;0,D11,"")</f>
        <v/>
      </c>
      <c r="H11" s="86"/>
      <c r="I11" s="87"/>
      <c r="J11" s="87"/>
      <c r="K11" s="88">
        <v>5</v>
      </c>
      <c r="L11" s="73">
        <f>IFERROR(FIND(CHAR(10),F10),0)</f>
        <v>0</v>
      </c>
      <c r="M11" s="2" t="s">
        <v>2</v>
      </c>
      <c r="N11" s="74" t="str">
        <f>IF(LEN(F10)&gt;0,F10,"")</f>
        <v/>
      </c>
      <c r="O11" s="62" t="s">
        <v>182</v>
      </c>
      <c r="Q11" s="75"/>
    </row>
    <row r="12" spans="1:93" ht="19.5" customHeight="1">
      <c r="C12" s="89" t="s">
        <v>187</v>
      </c>
      <c r="D12" s="90"/>
      <c r="E12" s="91"/>
      <c r="F12" s="91"/>
      <c r="G12" s="92"/>
      <c r="H12" s="93"/>
      <c r="I12" s="94"/>
      <c r="J12" s="93"/>
      <c r="K12" s="72">
        <v>7</v>
      </c>
      <c r="L12" s="73">
        <f>IFERROR(FIND(CHAR(10),I10),0)</f>
        <v>0</v>
      </c>
      <c r="M12" s="1" t="s">
        <v>3</v>
      </c>
      <c r="N12" s="74" t="str">
        <f>IF(LEN(I10)&gt;0,I10,"")</f>
        <v/>
      </c>
      <c r="O12" s="62" t="s">
        <v>182</v>
      </c>
    </row>
    <row r="13" spans="1:93" ht="19.5" customHeight="1">
      <c r="C13" s="8" t="s">
        <v>188</v>
      </c>
      <c r="D13" s="95"/>
      <c r="E13" s="91"/>
      <c r="F13" s="91"/>
      <c r="G13" s="91"/>
      <c r="H13" s="91"/>
      <c r="I13" s="91"/>
      <c r="J13" s="91"/>
      <c r="K13" s="96"/>
      <c r="M13" s="2" t="s">
        <v>4</v>
      </c>
      <c r="N13" s="97" t="str">
        <f>IF(LEN(D11)&gt;0,D11,"")</f>
        <v/>
      </c>
      <c r="O13" s="62" t="s">
        <v>182</v>
      </c>
      <c r="Q13" s="75" t="str">
        <f>IF(L17=0,"","「勤務先名称」改行しないでください")</f>
        <v/>
      </c>
      <c r="R13" s="98" t="s">
        <v>189</v>
      </c>
    </row>
    <row r="14" spans="1:93" ht="19.5" hidden="1" customHeight="1">
      <c r="C14" s="8"/>
      <c r="D14" s="95"/>
      <c r="E14" s="91"/>
      <c r="F14" s="91"/>
      <c r="G14" s="91"/>
      <c r="H14" s="91"/>
      <c r="I14" s="91"/>
      <c r="J14" s="91"/>
      <c r="K14" s="96"/>
      <c r="M14" s="2" t="s">
        <v>5</v>
      </c>
      <c r="N14" s="97" t="str">
        <f>IF(LEN(D14)&gt;0,D14,"")</f>
        <v/>
      </c>
      <c r="O14" s="62"/>
      <c r="Q14" s="75"/>
      <c r="R14" s="98" t="s">
        <v>190</v>
      </c>
    </row>
    <row r="15" spans="1:93" ht="19.5" customHeight="1">
      <c r="C15" s="64" t="s">
        <v>191</v>
      </c>
      <c r="D15" s="95"/>
      <c r="E15" s="91"/>
      <c r="F15" s="91"/>
      <c r="G15" s="91"/>
      <c r="H15" s="91"/>
      <c r="I15" s="91"/>
      <c r="J15" s="91"/>
      <c r="K15" s="96"/>
      <c r="L15" s="73">
        <f>IFERROR(FIND(CHAR(10),D15),0)</f>
        <v>0</v>
      </c>
      <c r="M15" s="2" t="s">
        <v>6</v>
      </c>
      <c r="N15" s="97" t="str">
        <f>IF(LEN(D15)&gt;0,D15,"")</f>
        <v/>
      </c>
      <c r="O15" s="62" t="s">
        <v>182</v>
      </c>
      <c r="Q15" s="75" t="str">
        <f>IF(L15=0,"","「所属部署」改行しないでください")</f>
        <v/>
      </c>
      <c r="R15" s="98" t="s">
        <v>192</v>
      </c>
    </row>
    <row r="16" spans="1:93" ht="19.5" customHeight="1">
      <c r="C16" s="64" t="s">
        <v>193</v>
      </c>
      <c r="D16" s="99"/>
      <c r="E16" s="100"/>
      <c r="F16" s="100"/>
      <c r="G16" s="100"/>
      <c r="H16" s="101"/>
      <c r="I16" s="101"/>
      <c r="J16" s="101"/>
      <c r="K16" s="102"/>
      <c r="L16" s="73">
        <f t="shared" ref="L16:L17" si="0">IFERROR(FIND(CHAR(10),D16),0)</f>
        <v>0</v>
      </c>
      <c r="M16" s="2" t="s">
        <v>7</v>
      </c>
      <c r="N16" s="103" t="str">
        <f>IF(LEN(D12)&gt;0,D12,"")</f>
        <v/>
      </c>
      <c r="O16" s="62" t="s">
        <v>182</v>
      </c>
      <c r="Q16" s="75" t="str">
        <f>IF(L18=0,"","「現職種」改行しないでください")</f>
        <v/>
      </c>
    </row>
    <row r="17" spans="2:18" ht="19.5" customHeight="1">
      <c r="C17" s="64" t="s">
        <v>194</v>
      </c>
      <c r="D17" s="95"/>
      <c r="E17" s="104"/>
      <c r="F17" s="104"/>
      <c r="G17" s="104"/>
      <c r="H17" s="104"/>
      <c r="I17" s="104"/>
      <c r="J17" s="104"/>
      <c r="K17" s="96"/>
      <c r="L17" s="73">
        <f t="shared" si="0"/>
        <v>0</v>
      </c>
      <c r="M17" s="2" t="s">
        <v>8</v>
      </c>
      <c r="N17" s="74" t="str">
        <f>IF(LEN(D13)&gt;0,D13,"")</f>
        <v/>
      </c>
      <c r="O17" s="62" t="s">
        <v>182</v>
      </c>
      <c r="Q17" s="75" t="str">
        <f>IF(L19=0,"","「現職名」改行しないでください")</f>
        <v/>
      </c>
    </row>
    <row r="18" spans="2:18" ht="19.5" customHeight="1">
      <c r="B18" s="24" t="s">
        <v>195</v>
      </c>
      <c r="C18" s="89" t="s">
        <v>196</v>
      </c>
      <c r="D18" s="105" t="s">
        <v>197</v>
      </c>
      <c r="E18" s="106"/>
      <c r="F18" s="106"/>
      <c r="G18" s="107"/>
      <c r="H18" s="108" t="s">
        <v>198</v>
      </c>
      <c r="I18" s="107"/>
      <c r="J18" s="109" t="s">
        <v>199</v>
      </c>
      <c r="K18" s="110"/>
      <c r="L18" s="73">
        <f>IFERROR(FIND(CHAR(10),D16),0)</f>
        <v>0</v>
      </c>
      <c r="M18" s="1" t="s">
        <v>9</v>
      </c>
      <c r="N18" s="74" t="str">
        <f t="shared" ref="N18:N19" si="1">IF(LEN(D16)&gt;0,D16,"")</f>
        <v/>
      </c>
      <c r="O18" s="62" t="s">
        <v>182</v>
      </c>
      <c r="P18" s="111" t="s">
        <v>200</v>
      </c>
      <c r="Q18" s="24">
        <f>IF(F93+F94=100,1,IF(G18="＊＊＊",0,IF(F93&lt;=G18,IF(G18&lt;=F94,1,0),0)))</f>
        <v>1</v>
      </c>
    </row>
    <row r="19" spans="2:18" ht="40.5" customHeight="1">
      <c r="B19" s="112" t="s">
        <v>201</v>
      </c>
      <c r="C19" s="113" t="s">
        <v>202</v>
      </c>
      <c r="D19" s="114"/>
      <c r="E19" s="115"/>
      <c r="F19" s="115"/>
      <c r="G19" s="115"/>
      <c r="H19" s="115"/>
      <c r="I19" s="115"/>
      <c r="J19" s="115"/>
      <c r="K19" s="72"/>
      <c r="L19" s="73">
        <f>IFERROR(FIND(CHAR(10),D17),0)</f>
        <v>0</v>
      </c>
      <c r="M19" s="1" t="s">
        <v>10</v>
      </c>
      <c r="N19" s="74" t="str">
        <f t="shared" si="1"/>
        <v/>
      </c>
      <c r="O19" s="116" t="s">
        <v>182</v>
      </c>
      <c r="Q19" s="75" t="str">
        <f>IF(L22=0,"","「参加実績」改行しないでください")</f>
        <v/>
      </c>
      <c r="R19" s="117"/>
    </row>
    <row r="20" spans="2:18" ht="19.5" hidden="1" customHeight="1">
      <c r="B20" s="112" t="s">
        <v>195</v>
      </c>
      <c r="C20" s="14"/>
      <c r="D20" s="118"/>
      <c r="E20" s="119"/>
      <c r="F20" s="120"/>
      <c r="G20" s="121"/>
      <c r="H20" s="122"/>
      <c r="I20" s="123"/>
      <c r="J20" s="124" t="b">
        <v>1</v>
      </c>
      <c r="K20" s="125"/>
      <c r="L20" s="126"/>
      <c r="M20" s="1" t="s">
        <v>11</v>
      </c>
      <c r="N20" s="127" t="str">
        <f>IF(LEN(G18)&gt;0,G18,"")</f>
        <v/>
      </c>
      <c r="O20" s="116" t="s">
        <v>182</v>
      </c>
      <c r="R20" s="117"/>
    </row>
    <row r="21" spans="2:18" ht="19.5" hidden="1" customHeight="1">
      <c r="B21" s="112" t="s">
        <v>195</v>
      </c>
      <c r="C21" s="14"/>
      <c r="D21" s="128"/>
      <c r="E21" s="129"/>
      <c r="F21" s="130"/>
      <c r="G21" s="131"/>
      <c r="H21" s="132"/>
      <c r="I21" s="133"/>
      <c r="J21" s="134" t="b">
        <v>1</v>
      </c>
      <c r="K21" s="88"/>
      <c r="L21" s="126"/>
      <c r="M21" s="2" t="s">
        <v>12</v>
      </c>
      <c r="N21" s="127" t="str">
        <f>IF(LEN(I18)&gt;0,I18,"")</f>
        <v/>
      </c>
      <c r="O21" s="116" t="s">
        <v>182</v>
      </c>
      <c r="R21" s="117"/>
    </row>
    <row r="22" spans="2:18" ht="19.5" hidden="1" customHeight="1">
      <c r="B22" s="112" t="s">
        <v>195</v>
      </c>
      <c r="C22" s="14"/>
      <c r="D22" s="135"/>
      <c r="E22" s="136"/>
      <c r="F22" s="136"/>
      <c r="G22" s="137" t="str">
        <f>IF(LEN(D22)&gt;0,D22,"")</f>
        <v/>
      </c>
      <c r="H22" s="137"/>
      <c r="I22" s="94"/>
      <c r="J22" s="94"/>
      <c r="K22" s="72">
        <v>5</v>
      </c>
      <c r="L22" s="73">
        <f t="shared" ref="L22" si="2">IFERROR(FIND(CHAR(10),D22),0)</f>
        <v>0</v>
      </c>
      <c r="M22" s="3" t="s">
        <v>13</v>
      </c>
      <c r="N22" s="138" t="str">
        <f>IF(LEN(D19)&gt;0,D19,"")</f>
        <v/>
      </c>
      <c r="O22" s="62" t="s">
        <v>182</v>
      </c>
    </row>
    <row r="23" spans="2:18" ht="19.5" hidden="1" customHeight="1">
      <c r="B23" s="112" t="s">
        <v>195</v>
      </c>
      <c r="C23" s="14"/>
      <c r="D23" s="139"/>
      <c r="E23" s="91"/>
      <c r="F23" s="140"/>
      <c r="G23" s="141"/>
      <c r="H23" s="142"/>
      <c r="I23" s="143"/>
      <c r="J23" s="144" t="b">
        <v>1</v>
      </c>
      <c r="K23" s="72"/>
      <c r="L23" s="126"/>
      <c r="M23" s="4" t="s">
        <v>14</v>
      </c>
      <c r="N23" s="145" t="str">
        <f>IF(LEN(D20)&gt;0,D20,"")</f>
        <v/>
      </c>
      <c r="O23" s="62" t="s">
        <v>203</v>
      </c>
    </row>
    <row r="24" spans="2:18" ht="19.5" hidden="1" customHeight="1">
      <c r="B24" s="112" t="s">
        <v>195</v>
      </c>
      <c r="C24" s="14"/>
      <c r="D24" s="146"/>
      <c r="E24" s="147"/>
      <c r="F24" s="147"/>
      <c r="G24" s="147"/>
      <c r="H24" s="148"/>
      <c r="I24" s="148"/>
      <c r="J24" s="148"/>
      <c r="K24" s="72"/>
      <c r="L24" s="24">
        <f t="shared" ref="L24:L25" si="3">IFERROR(FIND(CHAR(10),D24),0)</f>
        <v>0</v>
      </c>
      <c r="M24" s="5" t="s">
        <v>15</v>
      </c>
      <c r="N24" s="127" t="str">
        <f t="shared" ref="N24:N27" si="4">IF(LEN(D21)&gt;0,D21,"")</f>
        <v/>
      </c>
      <c r="O24" s="62" t="s">
        <v>203</v>
      </c>
    </row>
    <row r="25" spans="2:18" ht="19.5" hidden="1" customHeight="1">
      <c r="B25" s="112" t="s">
        <v>195</v>
      </c>
      <c r="C25" s="14"/>
      <c r="D25" s="146"/>
      <c r="E25" s="147"/>
      <c r="F25" s="147"/>
      <c r="G25" s="147"/>
      <c r="H25" s="148"/>
      <c r="I25" s="148"/>
      <c r="J25" s="148"/>
      <c r="K25" s="72"/>
      <c r="L25" s="24">
        <f t="shared" si="3"/>
        <v>0</v>
      </c>
      <c r="M25" s="5" t="s">
        <v>16</v>
      </c>
      <c r="N25" s="127" t="str">
        <f t="shared" si="4"/>
        <v/>
      </c>
      <c r="O25" s="62" t="s">
        <v>203</v>
      </c>
    </row>
    <row r="26" spans="2:18" ht="19.5" hidden="1" customHeight="1">
      <c r="B26" s="112" t="s">
        <v>195</v>
      </c>
      <c r="C26" s="14"/>
      <c r="D26" s="149"/>
      <c r="E26" s="91"/>
      <c r="F26" s="91"/>
      <c r="G26" s="91"/>
      <c r="H26" s="91"/>
      <c r="I26" s="91"/>
      <c r="J26" s="91"/>
      <c r="K26" s="96"/>
      <c r="L26" s="126"/>
      <c r="M26" s="5" t="s">
        <v>17</v>
      </c>
      <c r="N26" s="127" t="str">
        <f t="shared" si="4"/>
        <v/>
      </c>
      <c r="O26" s="62" t="s">
        <v>203</v>
      </c>
    </row>
    <row r="27" spans="2:18" ht="21.75" hidden="1" customHeight="1">
      <c r="B27" s="112" t="s">
        <v>195</v>
      </c>
      <c r="C27" s="14"/>
      <c r="D27" s="150"/>
      <c r="E27" s="151"/>
      <c r="F27" s="152"/>
      <c r="G27" s="107"/>
      <c r="H27" s="153" t="s">
        <v>198</v>
      </c>
      <c r="I27" s="154"/>
      <c r="J27" s="155" t="s">
        <v>199</v>
      </c>
      <c r="K27" s="156"/>
      <c r="L27" s="126"/>
      <c r="M27" s="5" t="s">
        <v>18</v>
      </c>
      <c r="N27" s="127" t="str">
        <f t="shared" si="4"/>
        <v/>
      </c>
      <c r="O27" s="62" t="s">
        <v>203</v>
      </c>
      <c r="P27" s="111" t="s">
        <v>204</v>
      </c>
      <c r="Q27" s="24">
        <f>IF(G93+G94=100,1,IF(G27="＊＊＊",0,IF(G93&lt;=G27,IF(G27&lt;=G94,1,0),0)))</f>
        <v>1</v>
      </c>
    </row>
    <row r="28" spans="2:18" ht="19.5" hidden="1" customHeight="1">
      <c r="B28" s="112"/>
      <c r="C28" s="14"/>
      <c r="D28" s="135"/>
      <c r="E28" s="136"/>
      <c r="F28" s="136"/>
      <c r="G28" s="137" t="str">
        <f>IF(LEN(D28)&gt;0,D28,"")</f>
        <v/>
      </c>
      <c r="H28" s="137"/>
      <c r="I28" s="94"/>
      <c r="J28" s="94"/>
      <c r="K28" s="72">
        <v>5</v>
      </c>
      <c r="L28" s="126"/>
      <c r="M28" s="5" t="s">
        <v>19</v>
      </c>
      <c r="N28" s="127" t="str">
        <f>IF(LEN(D25)&gt;0,D25,"")</f>
        <v/>
      </c>
      <c r="O28" s="62" t="s">
        <v>203</v>
      </c>
    </row>
    <row r="29" spans="2:18" ht="19.5" hidden="1" customHeight="1">
      <c r="B29" s="112"/>
      <c r="C29" s="14"/>
      <c r="D29" s="157"/>
      <c r="E29" s="158"/>
      <c r="F29" s="158"/>
      <c r="G29" s="158"/>
      <c r="H29" s="159" t="s">
        <v>205</v>
      </c>
      <c r="I29" s="160"/>
      <c r="J29" s="161"/>
      <c r="K29" s="162"/>
      <c r="L29" s="126"/>
      <c r="M29" s="5" t="s">
        <v>20</v>
      </c>
      <c r="N29" s="127" t="str">
        <f>IF(LEN(E29)&gt;0,E29,"")&amp;IF(LEN(I29)&gt;0,I29,"")</f>
        <v/>
      </c>
      <c r="O29" s="62" t="s">
        <v>206</v>
      </c>
    </row>
    <row r="30" spans="2:18" ht="19.5" hidden="1" customHeight="1">
      <c r="B30" s="112"/>
      <c r="C30" s="14"/>
      <c r="D30" s="150"/>
      <c r="E30" s="163"/>
      <c r="F30" s="164"/>
      <c r="G30" s="107"/>
      <c r="H30" s="108" t="s">
        <v>198</v>
      </c>
      <c r="I30" s="107"/>
      <c r="J30" s="109" t="s">
        <v>199</v>
      </c>
      <c r="K30" s="110"/>
      <c r="L30" s="126"/>
      <c r="M30" s="5" t="s">
        <v>21</v>
      </c>
      <c r="N30" s="127" t="str">
        <f>IF(LEN(G30)&gt;0,G30,"")</f>
        <v/>
      </c>
      <c r="O30" s="62" t="s">
        <v>203</v>
      </c>
      <c r="P30" s="111" t="s">
        <v>207</v>
      </c>
      <c r="Q30" s="24">
        <f>IF(H93+H94=100,1,IF(G30="＊＊＊",0,IF(H93&lt;=G30,IF(G30&lt;=H94,1,0),0)))</f>
        <v>1</v>
      </c>
    </row>
    <row r="31" spans="2:18" ht="19.5" hidden="1" customHeight="1">
      <c r="B31" s="112"/>
      <c r="C31" s="14"/>
      <c r="D31" s="165" t="s">
        <v>182</v>
      </c>
      <c r="E31" s="166"/>
      <c r="F31" s="166"/>
      <c r="G31" s="166"/>
      <c r="H31" s="148"/>
      <c r="I31" s="148"/>
      <c r="J31" s="148"/>
      <c r="K31" s="72"/>
      <c r="L31" s="24">
        <f t="shared" ref="L31:L32" si="5">IFERROR(FIND(CHAR(10),D31),0)</f>
        <v>0</v>
      </c>
      <c r="M31" s="5" t="s">
        <v>22</v>
      </c>
      <c r="N31" s="127" t="str">
        <f>IF(LEN(I30)&gt;0,I30,"")</f>
        <v/>
      </c>
      <c r="O31" s="62" t="s">
        <v>203</v>
      </c>
    </row>
    <row r="32" spans="2:18" ht="19.5" hidden="1" customHeight="1">
      <c r="B32" s="112" t="s">
        <v>195</v>
      </c>
      <c r="C32" s="14"/>
      <c r="D32" s="165" t="s">
        <v>182</v>
      </c>
      <c r="E32" s="166"/>
      <c r="F32" s="166"/>
      <c r="G32" s="166"/>
      <c r="H32" s="148"/>
      <c r="I32" s="148"/>
      <c r="J32" s="148"/>
      <c r="K32" s="72"/>
      <c r="L32" s="24">
        <f t="shared" si="5"/>
        <v>0</v>
      </c>
      <c r="M32" s="5" t="s">
        <v>23</v>
      </c>
      <c r="N32" s="127" t="str">
        <f>IF(LEN(D31)&gt;0,D31,"")</f>
        <v/>
      </c>
      <c r="O32" s="62" t="s">
        <v>203</v>
      </c>
    </row>
    <row r="33" spans="1:20" ht="19.5" hidden="1" customHeight="1">
      <c r="B33" s="112" t="s">
        <v>195</v>
      </c>
      <c r="C33" s="89"/>
      <c r="D33" s="167"/>
      <c r="E33" s="168"/>
      <c r="F33" s="169"/>
      <c r="G33" s="170"/>
      <c r="H33" s="171" t="s">
        <v>198</v>
      </c>
      <c r="I33" s="170"/>
      <c r="J33" s="155" t="s">
        <v>199</v>
      </c>
      <c r="K33" s="156"/>
      <c r="L33" s="126"/>
      <c r="M33" s="5" t="s">
        <v>24</v>
      </c>
      <c r="N33" s="127" t="str">
        <f>IF(LEN(D32)&gt;0,D32,"")</f>
        <v/>
      </c>
      <c r="O33" s="62" t="s">
        <v>203</v>
      </c>
      <c r="P33" s="111" t="s">
        <v>208</v>
      </c>
      <c r="Q33" s="24">
        <f>IF(I93+I94=100,1,IF(G33="＊＊＊",0,IF(I93&lt;=G33,IF(G33&lt;=I94,1,0),0)))</f>
        <v>1</v>
      </c>
    </row>
    <row r="34" spans="1:20" ht="19.5" hidden="1" customHeight="1">
      <c r="B34" s="112" t="s">
        <v>195</v>
      </c>
      <c r="C34" s="89"/>
      <c r="D34" s="172"/>
      <c r="E34" s="173"/>
      <c r="F34" s="174"/>
      <c r="G34" s="175"/>
      <c r="H34" s="176" t="s">
        <v>198</v>
      </c>
      <c r="I34" s="175"/>
      <c r="J34" s="109" t="s">
        <v>199</v>
      </c>
      <c r="K34" s="110"/>
      <c r="L34" s="126"/>
      <c r="M34" s="5" t="s">
        <v>25</v>
      </c>
      <c r="N34" s="127" t="str">
        <f>IF(LEN(D26)&gt;0,D26,"")</f>
        <v/>
      </c>
      <c r="O34" s="62" t="s">
        <v>203</v>
      </c>
      <c r="P34" s="111" t="s">
        <v>209</v>
      </c>
      <c r="Q34" s="24">
        <f>IF(J93+J94=100,1,IF(G34="＊＊＊",0,IF(J94&lt;=G34,IF(G34&lt;=J95,1,0),0)))</f>
        <v>1</v>
      </c>
    </row>
    <row r="35" spans="1:20" ht="20.100000000000001" hidden="1" customHeight="1">
      <c r="B35" s="112" t="s">
        <v>201</v>
      </c>
      <c r="C35" s="177"/>
      <c r="D35" s="178"/>
      <c r="E35" s="179"/>
      <c r="F35" s="179"/>
      <c r="G35" s="179"/>
      <c r="H35" s="179"/>
      <c r="I35" s="179"/>
      <c r="J35" s="180"/>
      <c r="K35" s="181" t="str">
        <f>IF(L35=0,"",L35)</f>
        <v/>
      </c>
      <c r="L35" s="126" t="str">
        <f>IFERROR(VLOOKUP(D35,E121:F125,2),"")</f>
        <v/>
      </c>
      <c r="M35" s="5" t="s">
        <v>26</v>
      </c>
      <c r="N35" s="127" t="str">
        <f>IF(LEN(G27)&gt;0,G27,"")</f>
        <v/>
      </c>
      <c r="O35" s="62" t="s">
        <v>203</v>
      </c>
    </row>
    <row r="36" spans="1:20" ht="20.100000000000001" customHeight="1">
      <c r="C36" s="182" t="str">
        <f>IF(A5=1,"郵便物の送付先を記入してください","連絡先を記入してください")</f>
        <v>連絡先を記入してください</v>
      </c>
      <c r="D36" s="183"/>
      <c r="E36" s="184"/>
      <c r="F36" s="185"/>
      <c r="G36" s="185"/>
      <c r="H36" s="185"/>
      <c r="I36" s="185"/>
      <c r="J36" s="185"/>
      <c r="K36" s="185"/>
      <c r="L36" s="126"/>
      <c r="M36" s="5" t="s">
        <v>27</v>
      </c>
      <c r="N36" s="127" t="str">
        <f>IF(LEN(I27)&gt;0,I27,"")</f>
        <v/>
      </c>
      <c r="O36" s="62" t="s">
        <v>203</v>
      </c>
    </row>
    <row r="37" spans="1:20" ht="19.5" customHeight="1">
      <c r="B37" s="24" t="s">
        <v>195</v>
      </c>
      <c r="C37" s="7" t="s">
        <v>34</v>
      </c>
      <c r="D37" s="186"/>
      <c r="E37" s="187"/>
      <c r="F37" s="188"/>
      <c r="G37" s="188"/>
      <c r="H37" s="188"/>
      <c r="I37" s="188"/>
      <c r="J37" s="188"/>
      <c r="K37" s="189"/>
      <c r="L37" s="126"/>
      <c r="M37" s="5" t="s">
        <v>28</v>
      </c>
      <c r="N37" s="190" t="str">
        <f>IF(LEN(D28)&gt;0,D28,"")</f>
        <v/>
      </c>
      <c r="O37" s="62" t="s">
        <v>203</v>
      </c>
      <c r="Q37" s="191" t="str">
        <f>IF(A5=1,IF(R$36=3,"テキスト送付住所は下記の通りになります",R37),"")</f>
        <v/>
      </c>
    </row>
    <row r="38" spans="1:20" ht="19.5" customHeight="1">
      <c r="B38" s="24" t="s">
        <v>195</v>
      </c>
      <c r="C38" s="192" t="s">
        <v>210</v>
      </c>
      <c r="D38" s="193"/>
      <c r="E38" s="194"/>
      <c r="F38" s="194"/>
      <c r="G38" s="194"/>
      <c r="H38" s="194"/>
      <c r="I38" s="195" t="s">
        <v>211</v>
      </c>
      <c r="J38" s="196"/>
      <c r="K38" s="197" t="str">
        <f>IF(J38=1,"自宅",IF(J38=2,"勤務先",""))</f>
        <v/>
      </c>
      <c r="L38" s="24">
        <f t="shared" ref="L38:L39" si="6">IFERROR(FIND(CHAR(10),D38),0)</f>
        <v>0</v>
      </c>
      <c r="M38" s="5" t="s">
        <v>29</v>
      </c>
      <c r="N38" s="127" t="str">
        <f>IF(LEN(G33)&gt;0,G33,"")</f>
        <v/>
      </c>
      <c r="O38" s="62" t="s">
        <v>203</v>
      </c>
      <c r="Q38" s="198" t="str">
        <f>IF(A5=1,IF(R$36=3,"〒"&amp;D37,R38),"")</f>
        <v/>
      </c>
    </row>
    <row r="39" spans="1:20" ht="19.5" customHeight="1">
      <c r="B39" s="24" t="s">
        <v>212</v>
      </c>
      <c r="C39" s="199"/>
      <c r="D39" s="200"/>
      <c r="E39" s="201"/>
      <c r="F39" s="201"/>
      <c r="G39" s="201"/>
      <c r="H39" s="201"/>
      <c r="I39" s="195"/>
      <c r="J39" s="195" t="s">
        <v>213</v>
      </c>
      <c r="K39" s="189"/>
      <c r="L39" s="24">
        <f t="shared" si="6"/>
        <v>0</v>
      </c>
      <c r="M39" s="5" t="s">
        <v>30</v>
      </c>
      <c r="N39" s="127" t="str">
        <f>IF(LEN(I33)&gt;0,I33,"")</f>
        <v/>
      </c>
      <c r="O39" s="62" t="s">
        <v>203</v>
      </c>
      <c r="Q39" s="198" t="str">
        <f>IF(A5=1,IF(R$36=3,D38,R39),"")</f>
        <v/>
      </c>
    </row>
    <row r="40" spans="1:20" ht="19.5" customHeight="1">
      <c r="B40" s="24" t="s">
        <v>195</v>
      </c>
      <c r="C40" s="8" t="s">
        <v>37</v>
      </c>
      <c r="D40" s="202"/>
      <c r="E40" s="187"/>
      <c r="F40" s="187"/>
      <c r="G40" s="203"/>
      <c r="H40" s="203"/>
      <c r="I40" s="195" t="s">
        <v>214</v>
      </c>
      <c r="J40" s="196"/>
      <c r="K40" s="197" t="str">
        <f>IF(J40=1,"個人",IF(J40=2,"勤務先",""))</f>
        <v/>
      </c>
      <c r="L40" s="126"/>
      <c r="M40" s="5" t="s">
        <v>31</v>
      </c>
      <c r="N40" s="127" t="str">
        <f>IF(LEN(G34)&gt;0,G34,"")</f>
        <v/>
      </c>
      <c r="O40" s="62" t="s">
        <v>203</v>
      </c>
      <c r="Q40" s="198" t="str">
        <f>IF(A5=1,IF(R$36=3,IF(LEN(D39)&gt;0,D39,""),R40),"")</f>
        <v/>
      </c>
    </row>
    <row r="41" spans="1:20" ht="19.5" customHeight="1">
      <c r="B41" s="24" t="s">
        <v>212</v>
      </c>
      <c r="C41" s="8" t="s">
        <v>215</v>
      </c>
      <c r="D41" s="204"/>
      <c r="E41" s="205"/>
      <c r="F41" s="205"/>
      <c r="G41" s="205"/>
      <c r="H41" s="205"/>
      <c r="I41" s="195" t="s">
        <v>214</v>
      </c>
      <c r="J41" s="196"/>
      <c r="K41" s="197" t="str">
        <f>IF(J41=1,"個人",IF(J41=2,"勤務先",""))</f>
        <v/>
      </c>
      <c r="L41" s="126"/>
      <c r="M41" s="5" t="s">
        <v>32</v>
      </c>
      <c r="N41" s="127" t="str">
        <f>IF(LEN(I34)&gt;0,I34,"")</f>
        <v/>
      </c>
      <c r="O41" s="62" t="s">
        <v>203</v>
      </c>
      <c r="Q41" s="198" t="str">
        <f>IF(A5=1,IF(J38=2,IF(R$36=0,IF(LEN(D13)&gt;0,D13,""),R41),""),"")</f>
        <v/>
      </c>
    </row>
    <row r="42" spans="1:20" ht="24.75" customHeight="1">
      <c r="C42" s="206"/>
      <c r="D42" s="207"/>
      <c r="E42" s="207"/>
      <c r="F42" s="207"/>
      <c r="G42" s="207"/>
      <c r="H42" s="207"/>
      <c r="I42" s="207"/>
      <c r="J42" s="207"/>
      <c r="K42" s="207"/>
      <c r="L42" s="126"/>
      <c r="M42" s="6" t="s">
        <v>33</v>
      </c>
      <c r="N42" s="127" t="str">
        <f>IF(LEN(D35)&gt;0,D35,"")</f>
        <v/>
      </c>
      <c r="O42" s="62" t="s">
        <v>182</v>
      </c>
      <c r="Q42" s="208" t="str">
        <f>IF(A5=1,IF(J38=2,IF(R$36=0,"",IF(D17="＊＊＊",D13,D13&amp;CHAR(10)&amp;D15&amp;CHAR(10)&amp;D17&amp;CHAR(10)&amp;E9&amp;" "&amp;H9&amp;" 様")),""),"")</f>
        <v/>
      </c>
    </row>
    <row r="43" spans="1:20" ht="15.75" hidden="1" customHeight="1">
      <c r="B43" s="24" t="s">
        <v>201</v>
      </c>
      <c r="C43" s="209" t="s">
        <v>216</v>
      </c>
      <c r="D43" s="210"/>
      <c r="E43" s="210"/>
      <c r="F43" s="211"/>
      <c r="G43" s="212"/>
      <c r="H43" s="213"/>
      <c r="I43" s="214"/>
      <c r="J43" s="215"/>
      <c r="K43" s="216"/>
      <c r="L43" s="126"/>
      <c r="M43" s="7" t="s">
        <v>34</v>
      </c>
      <c r="N43" s="217" t="str">
        <f>IF(LEN(D37)&gt;0,D37,"")</f>
        <v/>
      </c>
      <c r="O43" s="62" t="s">
        <v>182</v>
      </c>
      <c r="Q43" s="208"/>
    </row>
    <row r="44" spans="1:20" ht="19.5" hidden="1" customHeight="1">
      <c r="A44" s="218" t="str">
        <f>IF(LEN($G$43)&gt;0,Q44,IF(LEN(Q44)&gt;0,Q44,""))</f>
        <v/>
      </c>
      <c r="B44" s="112" t="s">
        <v>195</v>
      </c>
      <c r="C44" s="219" t="str">
        <f>IF(K43=1,"補聴器外来の有無",IF(G43="予定なし","勤務先に補聴器外来の有無",IF(G43="１年以内に予定あり","異動予定先に補聴器外来の有無","--異動予定を選択してください--")))</f>
        <v>--異動予定を選択してください--</v>
      </c>
      <c r="D44" s="220"/>
      <c r="E44" s="220"/>
      <c r="F44" s="221"/>
      <c r="G44" s="222"/>
      <c r="H44" s="223"/>
      <c r="I44" s="224"/>
      <c r="J44" s="225" t="b">
        <v>1</v>
      </c>
      <c r="K44" s="226"/>
      <c r="L44" s="126"/>
      <c r="M44" s="8" t="s">
        <v>35</v>
      </c>
      <c r="N44" s="217" t="str">
        <f t="shared" ref="N44" si="7">IF(LEN(D38)&gt;0,D38,"")</f>
        <v/>
      </c>
      <c r="O44" s="62" t="s">
        <v>182</v>
      </c>
      <c r="P44" s="24" t="b">
        <f>IF($G$43="１年以内に予定あり",IF( $G$44="有","×",IF( $G$44="無","×","")),IF($G$43="予定なし",IF( $G$44="有*","×",IF( $G$44="無*","×",""))))</f>
        <v>0</v>
      </c>
      <c r="Q44" s="24" t="str">
        <f>IF(LEN($G$43)&gt;0,P44,"")</f>
        <v/>
      </c>
      <c r="T44" s="227"/>
    </row>
    <row r="45" spans="1:20" ht="19.5" hidden="1" customHeight="1">
      <c r="A45" s="218" t="str">
        <f>IF(LEN($G$43)&gt;0,Q45,IF(LEN(Q45)&gt;0,Q45,""))</f>
        <v/>
      </c>
      <c r="B45" s="228" t="s">
        <v>195</v>
      </c>
      <c r="C45" s="229" t="str">
        <f>IF(K43=1,"補聴器外来の有無",IF(G43="予定なし","勤務先に音場検査装置および補聴器特性試験装置の有無",IF(G43="１年以内に予定あり","異動予定先に音場検査装置および補聴器特性試験装置の有無","")))</f>
        <v/>
      </c>
      <c r="D45" s="230"/>
      <c r="E45" s="230"/>
      <c r="F45" s="231"/>
      <c r="G45" s="222"/>
      <c r="H45" s="223"/>
      <c r="I45" s="224"/>
      <c r="J45" s="225" t="b">
        <v>1</v>
      </c>
      <c r="K45" s="226"/>
      <c r="L45" s="126"/>
      <c r="M45" s="8" t="s">
        <v>36</v>
      </c>
      <c r="N45" s="217" t="str">
        <f>IF(LEN(J38)&gt;0,J38,"")</f>
        <v/>
      </c>
      <c r="O45" s="62" t="s">
        <v>182</v>
      </c>
      <c r="P45" s="24" t="b">
        <f>IF($G$43="１年以内に予定あり",IF( $G$45="有","×",IF( $G$45="無","×","")),IF($G$43="予定なし",IF( $G$45="有*","×",IF( $G$45="無*","×",""))))</f>
        <v>0</v>
      </c>
      <c r="Q45" s="24" t="str">
        <f>IF(LEN($G$43)&gt;0,P45,"")</f>
        <v/>
      </c>
      <c r="T45" s="227"/>
    </row>
    <row r="46" spans="1:20" ht="19.5" hidden="1" customHeight="1">
      <c r="A46" s="218" t="str">
        <f>IF(LEN($G$43)&gt;0,Q46,IF(LEN(Q46)&gt;0,Q46,""))</f>
        <v/>
      </c>
      <c r="B46" s="228" t="s">
        <v>195</v>
      </c>
      <c r="C46" s="229" t="str">
        <f>IF(K43=1,"補聴器外来の有無",IF(G43="予定なし","受講しない場合、勤務先での補聴器適合検査の算定",IF(G43="１年以内に予定あり","受講しない場合、異動予定先での補聴器適合検査の算定","")))</f>
        <v/>
      </c>
      <c r="D46" s="230"/>
      <c r="E46" s="230"/>
      <c r="F46" s="231"/>
      <c r="G46" s="232"/>
      <c r="H46" s="233"/>
      <c r="I46" s="233"/>
      <c r="J46" s="233"/>
      <c r="K46" s="234"/>
      <c r="L46" s="126"/>
      <c r="M46" s="8" t="s">
        <v>35</v>
      </c>
      <c r="N46" s="217" t="str">
        <f>IF(LEN(D39)&gt;0,D39,"")</f>
        <v/>
      </c>
      <c r="O46" s="62" t="s">
        <v>182</v>
      </c>
      <c r="P46" s="24" t="b">
        <f>IF($G$43="１年以内に予定あり",IF( $G$46="算定ができない（現在も算定できない）","×",IF( $G$46="算定ができなくなる（現在は算定できる）","×","")),IF($G$43="予定なし",IF( $G$46="異動予定先での算定ができなくなる（現在は算定できる）","×",IF( $G$46="異動予定先での算定ができない（現在も算定できない）","×",""))))</f>
        <v>0</v>
      </c>
      <c r="Q46" s="24" t="str">
        <f>IF(LEN($G$43)&gt;0,P46,"")</f>
        <v/>
      </c>
      <c r="T46" s="227"/>
    </row>
    <row r="47" spans="1:20" ht="19.5" hidden="1" customHeight="1">
      <c r="B47" s="228" t="s">
        <v>195</v>
      </c>
      <c r="C47" s="5"/>
      <c r="D47" s="235"/>
      <c r="E47" s="236" t="s">
        <v>44</v>
      </c>
      <c r="F47" s="237"/>
      <c r="G47" s="10" t="s">
        <v>45</v>
      </c>
      <c r="H47" s="237"/>
      <c r="I47" s="11" t="s">
        <v>46</v>
      </c>
      <c r="J47" s="238"/>
      <c r="K47" s="239"/>
      <c r="L47" s="126"/>
      <c r="M47" s="8" t="s">
        <v>37</v>
      </c>
      <c r="N47" s="217" t="str">
        <f>IF(LEN(D40)&gt;0,D40,"")</f>
        <v/>
      </c>
      <c r="O47" s="62" t="s">
        <v>182</v>
      </c>
      <c r="T47" s="227"/>
    </row>
    <row r="48" spans="1:20" ht="19.5" hidden="1" customHeight="1">
      <c r="B48" s="228" t="s">
        <v>195</v>
      </c>
      <c r="C48" s="5"/>
      <c r="D48" s="240"/>
      <c r="E48" s="129"/>
      <c r="F48" s="130"/>
      <c r="G48" s="131"/>
      <c r="H48" s="132" t="s">
        <v>182</v>
      </c>
      <c r="I48" s="133"/>
      <c r="J48" s="134" t="b">
        <v>1</v>
      </c>
      <c r="K48" s="88"/>
      <c r="L48" s="126"/>
      <c r="M48" s="8" t="s">
        <v>38</v>
      </c>
      <c r="N48" s="217" t="str">
        <f>IF(LEN(J40)&gt;0,J40,"")</f>
        <v/>
      </c>
      <c r="O48" s="62" t="s">
        <v>182</v>
      </c>
    </row>
    <row r="49" spans="1:18" ht="30" hidden="1" customHeight="1">
      <c r="B49" s="228" t="s">
        <v>195</v>
      </c>
      <c r="C49" s="241"/>
      <c r="D49" s="89"/>
      <c r="E49" s="242" t="s">
        <v>217</v>
      </c>
      <c r="F49" s="237"/>
      <c r="G49" s="243" t="s">
        <v>218</v>
      </c>
      <c r="H49" s="237"/>
      <c r="I49" s="244" t="str">
        <f>IF(LEN(F49&amp;H49)&gt;1,"","　※ 必ず入力して"&amp;CHAR(10)&amp;"　　ください")</f>
        <v>　※ 必ず入力して
　　ください</v>
      </c>
      <c r="J49" s="245"/>
      <c r="K49" s="246"/>
      <c r="M49" s="8" t="s">
        <v>39</v>
      </c>
      <c r="N49" s="217" t="str">
        <f>IF(LEN(D41)&gt;0,D41,"")</f>
        <v/>
      </c>
      <c r="O49" s="62" t="s">
        <v>182</v>
      </c>
    </row>
    <row r="50" spans="1:18" ht="21" hidden="1" customHeight="1">
      <c r="A50" s="50" t="s">
        <v>219</v>
      </c>
      <c r="B50" s="228" t="s">
        <v>195</v>
      </c>
      <c r="C50" s="241"/>
      <c r="D50" s="247"/>
      <c r="E50" s="248"/>
      <c r="F50" s="248"/>
      <c r="G50" s="249" t="s">
        <v>220</v>
      </c>
      <c r="H50" s="250"/>
      <c r="I50" s="250"/>
      <c r="J50" s="250"/>
      <c r="K50" s="251"/>
      <c r="M50" s="8" t="s">
        <v>40</v>
      </c>
      <c r="N50" s="217" t="str">
        <f>IF(LEN(J41)&gt;0,J41,"")</f>
        <v/>
      </c>
      <c r="O50" s="62" t="s">
        <v>182</v>
      </c>
    </row>
    <row r="51" spans="1:18" ht="19.5" hidden="1" customHeight="1">
      <c r="B51" s="228" t="s">
        <v>195</v>
      </c>
      <c r="C51" s="5"/>
      <c r="D51" s="252"/>
      <c r="E51" s="205"/>
      <c r="F51" s="253"/>
      <c r="G51" s="254"/>
      <c r="H51" s="255"/>
      <c r="I51" s="256"/>
      <c r="J51" s="225" t="b">
        <v>1</v>
      </c>
      <c r="K51" s="72"/>
      <c r="L51" s="126"/>
      <c r="M51" s="5" t="s">
        <v>41</v>
      </c>
      <c r="N51" s="217" t="str">
        <f>IF($G$43="１年以内に異動する予定",N102&amp;"",N102)</f>
        <v>-</v>
      </c>
      <c r="O51" s="62" t="s">
        <v>212</v>
      </c>
    </row>
    <row r="52" spans="1:18" ht="19.5" hidden="1" customHeight="1">
      <c r="B52" s="257" t="s">
        <v>195</v>
      </c>
      <c r="C52" s="229"/>
      <c r="D52" s="230"/>
      <c r="E52" s="231"/>
      <c r="F52" s="258"/>
      <c r="G52" s="259"/>
      <c r="H52" s="259"/>
      <c r="I52" s="259"/>
      <c r="J52" s="259"/>
      <c r="K52" s="72"/>
      <c r="L52" s="260"/>
      <c r="M52" s="5" t="s">
        <v>42</v>
      </c>
      <c r="N52" s="217" t="str">
        <f t="shared" ref="N52:N53" si="8">IF($G$43="１年以内に異動する予定",N103&amp;"",N103)</f>
        <v>-</v>
      </c>
      <c r="O52" s="62" t="s">
        <v>212</v>
      </c>
    </row>
    <row r="53" spans="1:18" ht="19.5" hidden="1" customHeight="1">
      <c r="A53" s="50">
        <v>0</v>
      </c>
      <c r="B53" s="228" t="s">
        <v>195</v>
      </c>
      <c r="C53" s="5"/>
      <c r="D53" s="252"/>
      <c r="E53" s="205"/>
      <c r="F53" s="253"/>
      <c r="G53" s="254"/>
      <c r="H53" s="255"/>
      <c r="I53" s="256"/>
      <c r="J53" s="225" t="b">
        <v>1</v>
      </c>
      <c r="K53" s="226"/>
      <c r="L53" s="260"/>
      <c r="M53" s="5" t="s">
        <v>43</v>
      </c>
      <c r="N53" s="217" t="str">
        <f t="shared" si="8"/>
        <v>-</v>
      </c>
      <c r="O53" s="116" t="s">
        <v>212</v>
      </c>
      <c r="R53" s="117"/>
    </row>
    <row r="54" spans="1:18" ht="19.5" hidden="1" customHeight="1">
      <c r="B54" s="257" t="s">
        <v>195</v>
      </c>
      <c r="C54" s="5"/>
      <c r="D54" s="261"/>
      <c r="E54" s="187"/>
      <c r="F54" s="187"/>
      <c r="G54" s="187"/>
      <c r="H54" s="187"/>
      <c r="I54" s="187"/>
      <c r="J54" s="187"/>
      <c r="K54" s="262"/>
      <c r="M54" s="9" t="s">
        <v>44</v>
      </c>
      <c r="N54" s="217" t="str">
        <f>IF(LEN(F47)&gt;0,F47,"")</f>
        <v/>
      </c>
      <c r="O54" s="116" t="s">
        <v>203</v>
      </c>
      <c r="R54" s="117"/>
    </row>
    <row r="55" spans="1:18" ht="19.5" hidden="1" customHeight="1">
      <c r="A55" s="50">
        <v>0</v>
      </c>
      <c r="B55" s="228"/>
      <c r="C55" s="14"/>
      <c r="D55" s="252"/>
      <c r="E55" s="205"/>
      <c r="F55" s="223"/>
      <c r="G55" s="254"/>
      <c r="H55" s="255"/>
      <c r="I55" s="256"/>
      <c r="J55" s="225" t="b">
        <v>1</v>
      </c>
      <c r="K55" s="226"/>
      <c r="M55" s="10" t="s">
        <v>45</v>
      </c>
      <c r="N55" s="217" t="str">
        <f>IF(LEN(H47)&gt;0,H47,"")</f>
        <v/>
      </c>
      <c r="O55" s="116" t="s">
        <v>203</v>
      </c>
      <c r="R55" s="117"/>
    </row>
    <row r="56" spans="1:18" ht="19.5" hidden="1" customHeight="1">
      <c r="B56" s="257" t="s">
        <v>195</v>
      </c>
      <c r="C56" s="5"/>
      <c r="D56" s="263"/>
      <c r="E56" s="264"/>
      <c r="F56" s="264"/>
      <c r="G56" s="264"/>
      <c r="H56" s="264"/>
      <c r="I56" s="264"/>
      <c r="J56" s="264"/>
      <c r="K56" s="239"/>
      <c r="M56" s="11" t="s">
        <v>46</v>
      </c>
      <c r="N56" s="217" t="str">
        <f>IF(LEN(J47)&gt;0,J47,"")</f>
        <v/>
      </c>
      <c r="O56" s="116" t="s">
        <v>203</v>
      </c>
      <c r="R56" s="117"/>
    </row>
    <row r="57" spans="1:18" ht="19.5" hidden="1" customHeight="1">
      <c r="B57" s="228" t="s">
        <v>195</v>
      </c>
      <c r="C57" s="5"/>
      <c r="D57" s="265"/>
      <c r="E57" s="205"/>
      <c r="F57" s="205"/>
      <c r="G57" s="254"/>
      <c r="H57" s="255"/>
      <c r="I57" s="133" t="s">
        <v>182</v>
      </c>
      <c r="J57" s="134" t="b">
        <v>1</v>
      </c>
      <c r="K57" s="88"/>
      <c r="L57" s="260"/>
      <c r="M57" s="4" t="s">
        <v>47</v>
      </c>
      <c r="N57" s="217" t="str">
        <f>IF(LEN(D48)&gt;0,D48,"")</f>
        <v/>
      </c>
      <c r="O57" s="116" t="s">
        <v>203</v>
      </c>
      <c r="R57" s="117"/>
    </row>
    <row r="58" spans="1:18" ht="19.5" hidden="1" customHeight="1">
      <c r="B58" s="228" t="s">
        <v>195</v>
      </c>
      <c r="C58" s="5"/>
      <c r="D58" s="266"/>
      <c r="E58" s="87"/>
      <c r="F58" s="87"/>
      <c r="G58" s="267"/>
      <c r="H58" s="268" t="s">
        <v>198</v>
      </c>
      <c r="I58" s="269"/>
      <c r="J58" s="270" t="s">
        <v>221</v>
      </c>
      <c r="K58" s="271"/>
      <c r="L58" s="260"/>
      <c r="M58" s="4" t="s">
        <v>48</v>
      </c>
      <c r="N58" s="272" t="str">
        <f>IF(LEN(F49)&gt;0,F49,"")</f>
        <v/>
      </c>
      <c r="O58" s="116" t="s">
        <v>203</v>
      </c>
      <c r="R58" s="117"/>
    </row>
    <row r="59" spans="1:18" ht="19.5" hidden="1" customHeight="1">
      <c r="A59" s="50">
        <v>0</v>
      </c>
      <c r="B59" s="228" t="s">
        <v>195</v>
      </c>
      <c r="C59" s="5"/>
      <c r="D59" s="261"/>
      <c r="E59" s="187"/>
      <c r="F59" s="187"/>
      <c r="G59" s="187"/>
      <c r="H59" s="187"/>
      <c r="I59" s="187"/>
      <c r="J59" s="187"/>
      <c r="K59" s="273"/>
      <c r="L59" s="260"/>
      <c r="M59" s="4" t="s">
        <v>49</v>
      </c>
      <c r="N59" s="274" t="str">
        <f>IF(LEN(H49)&gt;0,H49,"")</f>
        <v/>
      </c>
      <c r="O59" s="116" t="s">
        <v>203</v>
      </c>
      <c r="R59" s="117"/>
    </row>
    <row r="60" spans="1:18" ht="19.5" hidden="1" customHeight="1">
      <c r="B60" s="228" t="s">
        <v>195</v>
      </c>
      <c r="C60" s="5"/>
      <c r="D60" s="275"/>
      <c r="E60" s="276"/>
      <c r="F60" s="277"/>
      <c r="G60" s="278"/>
      <c r="H60" s="279"/>
      <c r="I60" s="280"/>
      <c r="J60" s="281"/>
      <c r="K60" s="282"/>
      <c r="L60" s="260"/>
      <c r="M60" s="12" t="s">
        <v>50</v>
      </c>
      <c r="N60" s="283">
        <v>2025</v>
      </c>
      <c r="O60" s="116">
        <v>2025</v>
      </c>
      <c r="R60" s="117"/>
    </row>
    <row r="61" spans="1:18" ht="34.5" hidden="1" customHeight="1">
      <c r="B61" s="228" t="s">
        <v>195</v>
      </c>
      <c r="C61" s="284"/>
      <c r="D61" s="261"/>
      <c r="E61" s="187"/>
      <c r="F61" s="187"/>
      <c r="G61" s="187"/>
      <c r="H61" s="187"/>
      <c r="I61" s="187"/>
      <c r="J61" s="187"/>
      <c r="K61" s="273"/>
      <c r="M61" s="13" t="s">
        <v>51</v>
      </c>
      <c r="N61" s="127" t="str">
        <f>IF(LEN(D50)&gt;0,D50,"")</f>
        <v/>
      </c>
      <c r="O61" s="116" t="s">
        <v>203</v>
      </c>
      <c r="R61" s="117"/>
    </row>
    <row r="62" spans="1:18" ht="34.5" hidden="1" customHeight="1">
      <c r="B62" s="228" t="s">
        <v>195</v>
      </c>
      <c r="C62" s="3"/>
      <c r="D62" s="261"/>
      <c r="E62" s="187"/>
      <c r="F62" s="187"/>
      <c r="G62" s="187"/>
      <c r="H62" s="187"/>
      <c r="I62" s="187"/>
      <c r="J62" s="187"/>
      <c r="K62" s="262"/>
      <c r="M62" s="5" t="s">
        <v>52</v>
      </c>
      <c r="N62" s="74" t="str">
        <f>IF(LEN(D51)&gt;0,D51,"")</f>
        <v/>
      </c>
      <c r="O62" s="116" t="s">
        <v>203</v>
      </c>
      <c r="R62" s="117"/>
    </row>
    <row r="63" spans="1:18" ht="34.5" hidden="1" customHeight="1">
      <c r="B63" s="228" t="s">
        <v>195</v>
      </c>
      <c r="C63" s="5"/>
      <c r="D63" s="261"/>
      <c r="E63" s="187"/>
      <c r="F63" s="187"/>
      <c r="G63" s="187"/>
      <c r="H63" s="187"/>
      <c r="I63" s="187"/>
      <c r="J63" s="187"/>
      <c r="K63" s="262"/>
      <c r="M63" s="5" t="s">
        <v>53</v>
      </c>
      <c r="N63" s="74" t="str">
        <f>IF(LEN(F52)&gt;0,F52,"")</f>
        <v/>
      </c>
      <c r="O63" s="116" t="s">
        <v>203</v>
      </c>
      <c r="P63" s="50"/>
      <c r="Q63" s="50"/>
      <c r="R63" s="117"/>
    </row>
    <row r="64" spans="1:18" ht="33" hidden="1" customHeight="1">
      <c r="B64" s="228" t="s">
        <v>195</v>
      </c>
      <c r="C64" s="5"/>
      <c r="D64" s="285"/>
      <c r="E64" s="286"/>
      <c r="F64" s="286"/>
      <c r="G64" s="286"/>
      <c r="H64" s="286"/>
      <c r="I64" s="286"/>
      <c r="J64" s="286"/>
      <c r="K64" s="287"/>
      <c r="M64" s="5" t="s">
        <v>54</v>
      </c>
      <c r="N64" s="74" t="str">
        <f>IF(LEN(D53)&gt;0,D53,"")</f>
        <v/>
      </c>
      <c r="O64" s="116" t="s">
        <v>203</v>
      </c>
      <c r="P64" s="50"/>
      <c r="Q64" s="50"/>
      <c r="R64" s="117"/>
    </row>
    <row r="65" spans="2:20" ht="22.5" hidden="1" customHeight="1">
      <c r="B65" s="228" t="s">
        <v>195</v>
      </c>
      <c r="C65" s="5"/>
      <c r="D65" s="288"/>
      <c r="E65" s="187"/>
      <c r="F65" s="289" t="s">
        <v>222</v>
      </c>
      <c r="G65" s="254"/>
      <c r="H65" s="255"/>
      <c r="I65" s="256"/>
      <c r="J65" s="225"/>
      <c r="K65" s="290"/>
      <c r="L65" s="291"/>
      <c r="M65" s="5" t="s">
        <v>55</v>
      </c>
      <c r="N65" s="74" t="str">
        <f>IF(LEN(D54)&gt;0,D54,"")</f>
        <v/>
      </c>
      <c r="O65" s="116" t="s">
        <v>203</v>
      </c>
      <c r="R65" s="117"/>
    </row>
    <row r="66" spans="2:20" ht="31.5" hidden="1" customHeight="1">
      <c r="B66" s="228" t="s">
        <v>195</v>
      </c>
      <c r="C66" s="292"/>
      <c r="D66" s="293"/>
      <c r="E66" s="294"/>
      <c r="F66" s="294"/>
      <c r="G66" s="294"/>
      <c r="H66" s="294"/>
      <c r="I66" s="294"/>
      <c r="J66" s="294"/>
      <c r="K66" s="295"/>
      <c r="M66" s="5" t="s">
        <v>56</v>
      </c>
      <c r="N66" s="74" t="str">
        <f>IF(LEN(D55)&gt;0,D55,"")</f>
        <v/>
      </c>
      <c r="O66" s="116" t="s">
        <v>203</v>
      </c>
    </row>
    <row r="67" spans="2:20" ht="22.5" hidden="1" customHeight="1">
      <c r="B67" s="228" t="s">
        <v>195</v>
      </c>
      <c r="C67" s="292"/>
      <c r="D67" s="296"/>
      <c r="E67" s="161"/>
      <c r="F67" s="161"/>
      <c r="G67" s="161"/>
      <c r="H67" s="161"/>
      <c r="I67" s="161"/>
      <c r="J67" s="161"/>
      <c r="K67" s="96"/>
      <c r="L67" s="291"/>
      <c r="M67" s="5" t="s">
        <v>57</v>
      </c>
      <c r="N67" s="74" t="str">
        <f>IF(LEN(D56)&gt;0,D56,"")</f>
        <v/>
      </c>
      <c r="O67" s="116" t="s">
        <v>203</v>
      </c>
      <c r="P67" s="50"/>
    </row>
    <row r="68" spans="2:20" ht="38.25" hidden="1" customHeight="1">
      <c r="B68" s="228" t="s">
        <v>195</v>
      </c>
      <c r="C68" s="6"/>
      <c r="D68" s="297"/>
      <c r="E68" s="298"/>
      <c r="F68" s="298"/>
      <c r="G68" s="298"/>
      <c r="H68" s="298"/>
      <c r="I68" s="298"/>
      <c r="J68" s="298"/>
      <c r="K68" s="96"/>
      <c r="L68" s="291"/>
      <c r="M68" s="5" t="s">
        <v>58</v>
      </c>
      <c r="N68" s="74" t="str">
        <f>IF(LEN(D57)&gt;0,D57,"")</f>
        <v/>
      </c>
      <c r="O68" s="116" t="s">
        <v>203</v>
      </c>
      <c r="P68" s="50"/>
    </row>
    <row r="69" spans="2:20" ht="22.5" hidden="1" customHeight="1">
      <c r="B69" s="228" t="s">
        <v>195</v>
      </c>
      <c r="C69" s="6"/>
      <c r="D69" s="297"/>
      <c r="E69" s="298"/>
      <c r="F69" s="298"/>
      <c r="G69" s="298"/>
      <c r="H69" s="298"/>
      <c r="I69" s="298"/>
      <c r="J69" s="298"/>
      <c r="K69" s="96"/>
      <c r="L69" s="291"/>
      <c r="M69" s="14" t="s">
        <v>59</v>
      </c>
      <c r="N69" s="299" t="str">
        <f>IF(LEN(G58)&gt;0,I58,"")</f>
        <v/>
      </c>
      <c r="O69" s="116" t="s">
        <v>203</v>
      </c>
      <c r="P69" s="50"/>
    </row>
    <row r="70" spans="2:20" ht="47.25" hidden="1" customHeight="1">
      <c r="B70" s="228" t="s">
        <v>195</v>
      </c>
      <c r="C70" s="6"/>
      <c r="D70" s="297"/>
      <c r="E70" s="298"/>
      <c r="F70" s="298"/>
      <c r="G70" s="298"/>
      <c r="H70" s="298"/>
      <c r="I70" s="298"/>
      <c r="J70" s="298"/>
      <c r="K70" s="96"/>
      <c r="L70" s="300"/>
      <c r="M70" s="14" t="s">
        <v>60</v>
      </c>
      <c r="N70" s="299" t="str">
        <f>IF(LEN(I58)&gt;0,I58,"")</f>
        <v/>
      </c>
      <c r="O70" s="116" t="s">
        <v>203</v>
      </c>
      <c r="P70" s="50"/>
      <c r="T70" s="227"/>
    </row>
    <row r="71" spans="2:20" ht="22.5" hidden="1" customHeight="1">
      <c r="B71" s="228" t="s">
        <v>195</v>
      </c>
      <c r="C71" s="241"/>
      <c r="D71" s="301"/>
      <c r="E71" s="302"/>
      <c r="F71" s="302"/>
      <c r="G71" s="302"/>
      <c r="H71" s="302"/>
      <c r="I71" s="302"/>
      <c r="J71" s="302"/>
      <c r="K71" s="303"/>
      <c r="L71" s="300"/>
      <c r="M71" s="5" t="s">
        <v>61</v>
      </c>
      <c r="N71" s="74" t="str">
        <f>IF(LEN(D59)&gt;0,D59,"")</f>
        <v/>
      </c>
      <c r="O71" s="116" t="s">
        <v>203</v>
      </c>
      <c r="P71" s="50"/>
      <c r="T71" s="227"/>
    </row>
    <row r="72" spans="2:20" ht="38.25" hidden="1" customHeight="1">
      <c r="B72" s="228" t="s">
        <v>195</v>
      </c>
      <c r="C72" s="6"/>
      <c r="D72" s="304"/>
      <c r="E72" s="305"/>
      <c r="F72" s="305"/>
      <c r="G72" s="305"/>
      <c r="H72" s="305"/>
      <c r="I72" s="305"/>
      <c r="J72" s="305"/>
      <c r="K72" s="306"/>
      <c r="L72" s="300"/>
      <c r="M72" s="5" t="s">
        <v>62</v>
      </c>
      <c r="N72" s="74" t="str">
        <f t="shared" ref="N72:N75" si="9">IF(LEN(D60)&gt;0,D60,"")</f>
        <v/>
      </c>
      <c r="O72" s="116" t="s">
        <v>203</v>
      </c>
      <c r="P72" s="50"/>
    </row>
    <row r="73" spans="2:20" ht="22.5" customHeight="1">
      <c r="B73" s="228" t="s">
        <v>201</v>
      </c>
      <c r="C73" s="5" t="s">
        <v>223</v>
      </c>
      <c r="D73" s="252"/>
      <c r="E73" s="205"/>
      <c r="F73" s="205"/>
      <c r="G73" s="254"/>
      <c r="H73" s="255"/>
      <c r="I73" s="256"/>
      <c r="J73" s="225" t="b">
        <v>1</v>
      </c>
      <c r="K73" s="307"/>
      <c r="L73" s="300"/>
      <c r="M73" s="5" t="s">
        <v>63</v>
      </c>
      <c r="N73" s="74" t="str">
        <f t="shared" si="9"/>
        <v/>
      </c>
      <c r="O73" s="116" t="s">
        <v>203</v>
      </c>
      <c r="P73" s="50"/>
    </row>
    <row r="74" spans="2:20" ht="22.5" customHeight="1">
      <c r="B74" s="257" t="s">
        <v>201</v>
      </c>
      <c r="C74" s="5" t="s">
        <v>224</v>
      </c>
      <c r="D74" s="261"/>
      <c r="E74" s="187"/>
      <c r="F74" s="187"/>
      <c r="G74" s="187"/>
      <c r="H74" s="187"/>
      <c r="I74" s="187"/>
      <c r="J74" s="187"/>
      <c r="K74" s="273"/>
      <c r="L74" s="300"/>
      <c r="M74" s="5" t="s">
        <v>64</v>
      </c>
      <c r="N74" s="74" t="str">
        <f t="shared" si="9"/>
        <v/>
      </c>
      <c r="O74" s="116" t="s">
        <v>203</v>
      </c>
      <c r="P74" s="73"/>
      <c r="Q74" s="73"/>
    </row>
    <row r="75" spans="2:20" ht="22.5" hidden="1" customHeight="1">
      <c r="B75" s="228" t="s">
        <v>195</v>
      </c>
      <c r="C75" s="5"/>
      <c r="D75" s="265"/>
      <c r="E75" s="205"/>
      <c r="F75" s="205"/>
      <c r="G75" s="254"/>
      <c r="H75" s="255"/>
      <c r="I75" s="256"/>
      <c r="J75" s="225" t="b">
        <v>1</v>
      </c>
      <c r="K75" s="226"/>
      <c r="L75" s="300"/>
      <c r="M75" s="5" t="s">
        <v>65</v>
      </c>
      <c r="N75" s="74" t="str">
        <f t="shared" si="9"/>
        <v/>
      </c>
      <c r="O75" s="116" t="s">
        <v>203</v>
      </c>
      <c r="P75" s="50"/>
    </row>
    <row r="76" spans="2:20" ht="22.5" hidden="1" customHeight="1">
      <c r="B76" s="257" t="s">
        <v>195</v>
      </c>
      <c r="C76" s="5"/>
      <c r="D76" s="261"/>
      <c r="E76" s="187"/>
      <c r="F76" s="187"/>
      <c r="G76" s="187"/>
      <c r="H76" s="187"/>
      <c r="I76" s="187"/>
      <c r="J76" s="187"/>
      <c r="K76" s="273"/>
      <c r="L76" s="300"/>
      <c r="M76" s="5" t="s">
        <v>66</v>
      </c>
      <c r="N76" s="74" t="str">
        <f>IF(LEN(D64)&gt;0,D64,"")</f>
        <v/>
      </c>
      <c r="O76" s="116" t="s">
        <v>203</v>
      </c>
      <c r="P76" s="50"/>
    </row>
    <row r="77" spans="2:20" ht="22.5" hidden="1" customHeight="1">
      <c r="B77" s="228" t="s">
        <v>195</v>
      </c>
      <c r="C77" s="308"/>
      <c r="D77" s="265"/>
      <c r="E77" s="205"/>
      <c r="F77" s="205"/>
      <c r="G77" s="254"/>
      <c r="H77" s="255"/>
      <c r="I77" s="256"/>
      <c r="J77" s="225" t="b">
        <v>1</v>
      </c>
      <c r="K77" s="309" t="str">
        <f>IF(M103=1,"※1 参照","※ 参照")</f>
        <v>※ 参照</v>
      </c>
      <c r="L77" s="300"/>
      <c r="M77" s="5" t="s">
        <v>67</v>
      </c>
      <c r="N77" s="74" t="str">
        <f>IF(LEN(D65)&gt;0,D65,"")</f>
        <v/>
      </c>
      <c r="O77" s="116" t="s">
        <v>203</v>
      </c>
      <c r="P77" s="50"/>
    </row>
    <row r="78" spans="2:20" ht="22.5" hidden="1" customHeight="1">
      <c r="B78" s="228" t="s">
        <v>195</v>
      </c>
      <c r="C78" s="308"/>
      <c r="D78" s="265"/>
      <c r="E78" s="205"/>
      <c r="F78" s="205"/>
      <c r="G78" s="254"/>
      <c r="H78" s="255"/>
      <c r="I78" s="256"/>
      <c r="J78" s="225" t="b">
        <v>1</v>
      </c>
      <c r="K78" s="309" t="str">
        <f>IF(M103=1,"※2 参照","※ 参照")</f>
        <v>※ 参照</v>
      </c>
      <c r="L78" s="300"/>
      <c r="M78" s="15" t="s">
        <v>68</v>
      </c>
      <c r="N78" s="74" t="str">
        <f t="shared" ref="N78" si="10">IF(LEN(D66)&gt;0,D66,"")</f>
        <v/>
      </c>
      <c r="O78" s="116" t="s">
        <v>203</v>
      </c>
      <c r="P78" s="50"/>
    </row>
    <row r="79" spans="2:20" ht="22.5" hidden="1" customHeight="1">
      <c r="B79" s="228" t="s">
        <v>195</v>
      </c>
      <c r="C79" s="308"/>
      <c r="D79" s="265"/>
      <c r="E79" s="205"/>
      <c r="F79" s="205"/>
      <c r="G79" s="254"/>
      <c r="H79" s="255"/>
      <c r="I79" s="256"/>
      <c r="J79" s="225" t="b">
        <v>1</v>
      </c>
      <c r="K79" s="189"/>
      <c r="L79" s="300"/>
      <c r="M79" s="15" t="s">
        <v>69</v>
      </c>
      <c r="N79" s="74" t="str">
        <f>IF(LEN(D67)&gt;0,D67,"")</f>
        <v/>
      </c>
      <c r="O79" s="116" t="s">
        <v>203</v>
      </c>
      <c r="P79" s="50"/>
    </row>
    <row r="80" spans="2:20" ht="43.5" customHeight="1">
      <c r="B80" s="228" t="s">
        <v>201</v>
      </c>
      <c r="C80" s="5" t="s">
        <v>225</v>
      </c>
      <c r="D80" s="310"/>
      <c r="E80" s="311"/>
      <c r="F80" s="311"/>
      <c r="G80" s="311"/>
      <c r="H80" s="311"/>
      <c r="I80" s="311"/>
      <c r="J80" s="311"/>
      <c r="K80" s="312"/>
      <c r="L80" s="50"/>
      <c r="M80" s="16" t="s">
        <v>70</v>
      </c>
      <c r="N80" s="313" t="str">
        <f>IF(LEN(C68)&gt;0,C68,"")</f>
        <v/>
      </c>
      <c r="O80" s="116" t="s">
        <v>203</v>
      </c>
      <c r="P80" s="50"/>
    </row>
    <row r="81" spans="2:15" ht="12.75" customHeight="1">
      <c r="B81" s="314"/>
      <c r="D81" s="315"/>
      <c r="E81" s="316"/>
      <c r="F81" s="316"/>
      <c r="G81" s="316"/>
      <c r="H81" s="316"/>
      <c r="I81" s="316"/>
      <c r="J81" s="24"/>
      <c r="K81" s="317"/>
      <c r="M81" s="1">
        <v>68</v>
      </c>
      <c r="N81" s="313" t="str">
        <f>IF(LEN(D68)&gt;0,D68,"")</f>
        <v/>
      </c>
      <c r="O81" s="62" t="s">
        <v>203</v>
      </c>
    </row>
    <row r="82" spans="2:15" ht="15" customHeight="1">
      <c r="B82" s="318" t="b">
        <v>1</v>
      </c>
      <c r="C82" s="319"/>
      <c r="D82" s="320"/>
      <c r="E82" s="320"/>
      <c r="F82" s="320"/>
      <c r="G82" s="320"/>
      <c r="H82" s="320"/>
      <c r="I82" s="320"/>
      <c r="J82" s="320"/>
      <c r="K82" s="320"/>
      <c r="M82" s="16" t="s">
        <v>71</v>
      </c>
      <c r="N82" s="313" t="str">
        <f>IF(LEN(C69)&gt;0,C69,"")</f>
        <v/>
      </c>
      <c r="O82" s="62" t="s">
        <v>203</v>
      </c>
    </row>
    <row r="83" spans="2:15" ht="12.75" hidden="1" customHeight="1">
      <c r="B83" s="314"/>
      <c r="C83" s="321" t="str">
        <f>IF(M103=1,"※1 個人情報の取扱いについて","※個人情報の取扱いについて")</f>
        <v>※個人情報の取扱いについて</v>
      </c>
      <c r="D83" s="322"/>
      <c r="E83" s="316"/>
      <c r="F83" s="316"/>
      <c r="G83" s="316"/>
      <c r="H83" s="316"/>
      <c r="I83" s="316"/>
      <c r="J83" s="24"/>
      <c r="K83" s="317"/>
      <c r="M83" s="1">
        <v>69</v>
      </c>
      <c r="N83" s="313" t="str">
        <f>IF(LEN(D69)&gt;0,D69,"")</f>
        <v/>
      </c>
      <c r="O83" s="62" t="s">
        <v>203</v>
      </c>
    </row>
    <row r="84" spans="2:15" ht="74.25" hidden="1" customHeight="1">
      <c r="B84" s="314"/>
      <c r="C84" s="323" t="s">
        <v>226</v>
      </c>
      <c r="D84" s="324"/>
      <c r="E84" s="324"/>
      <c r="F84" s="324"/>
      <c r="G84" s="324"/>
      <c r="H84" s="324"/>
      <c r="I84" s="324"/>
      <c r="J84" s="324"/>
      <c r="K84" s="325"/>
      <c r="M84" s="16" t="s">
        <v>72</v>
      </c>
      <c r="N84" s="313" t="str">
        <f>IF(LEN(C70)&gt;0,C70,"")</f>
        <v/>
      </c>
      <c r="O84" s="62" t="s">
        <v>203</v>
      </c>
    </row>
    <row r="85" spans="2:15" ht="17.25" hidden="1" customHeight="1">
      <c r="B85" s="314"/>
      <c r="C85" s="326" t="str">
        <f>IF(M103=1,"※2 研修データの２次利用について","※研修データの２次利用について")</f>
        <v>※研修データの２次利用について</v>
      </c>
      <c r="D85" s="326"/>
      <c r="E85" s="326"/>
      <c r="F85" s="326"/>
      <c r="G85" s="326"/>
      <c r="H85" s="326"/>
      <c r="I85" s="326"/>
      <c r="J85" s="326"/>
      <c r="K85" s="326"/>
      <c r="M85" s="1">
        <v>70</v>
      </c>
      <c r="N85" s="313" t="str">
        <f>IF(LEN(D70)&gt;0,D70,"")</f>
        <v/>
      </c>
      <c r="O85" s="62" t="s">
        <v>203</v>
      </c>
    </row>
    <row r="86" spans="2:15" ht="62.25" hidden="1" customHeight="1">
      <c r="B86" s="327"/>
      <c r="C86" s="323" t="s">
        <v>227</v>
      </c>
      <c r="D86" s="324"/>
      <c r="E86" s="324"/>
      <c r="F86" s="324"/>
      <c r="G86" s="324"/>
      <c r="H86" s="324"/>
      <c r="I86" s="324"/>
      <c r="J86" s="324"/>
      <c r="K86" s="325"/>
      <c r="M86" s="16" t="s">
        <v>73</v>
      </c>
      <c r="N86" s="313" t="str">
        <f>IF(LEN(G43)&gt;0,G43,"")</f>
        <v/>
      </c>
      <c r="O86" s="328" t="s">
        <v>203</v>
      </c>
    </row>
    <row r="87" spans="2:15" ht="62.25" customHeight="1">
      <c r="B87" s="327"/>
      <c r="C87" s="323" t="s">
        <v>228</v>
      </c>
      <c r="D87" s="324"/>
      <c r="E87" s="324"/>
      <c r="F87" s="324"/>
      <c r="G87" s="324"/>
      <c r="H87" s="324"/>
      <c r="I87" s="324"/>
      <c r="J87" s="324"/>
      <c r="K87" s="325"/>
      <c r="M87" s="17" t="s">
        <v>74</v>
      </c>
      <c r="N87" s="329" t="str">
        <f>IF(LEN(D71)&gt;0,D71,"")</f>
        <v/>
      </c>
      <c r="O87" s="328" t="s">
        <v>182</v>
      </c>
    </row>
    <row r="88" spans="2:15" ht="62.25" customHeight="1">
      <c r="B88" s="327"/>
      <c r="C88" s="330"/>
      <c r="D88" s="330"/>
      <c r="E88" s="330"/>
      <c r="F88" s="330"/>
      <c r="G88" s="330"/>
      <c r="H88" s="330"/>
      <c r="I88" s="330"/>
      <c r="J88" s="330"/>
      <c r="K88" s="330"/>
      <c r="M88" s="15" t="s">
        <v>75</v>
      </c>
      <c r="N88" s="329" t="str">
        <f>IF(LEN(D72)&gt;0,D72,"")</f>
        <v/>
      </c>
      <c r="O88" s="328" t="s">
        <v>203</v>
      </c>
    </row>
    <row r="89" spans="2:15" ht="12.75" customHeight="1">
      <c r="B89" s="327"/>
      <c r="D89" s="322"/>
      <c r="E89" s="316"/>
      <c r="F89" s="316"/>
      <c r="G89" s="316"/>
      <c r="H89" s="316"/>
      <c r="I89" s="316"/>
      <c r="J89" s="24"/>
      <c r="K89" s="317"/>
      <c r="M89" s="5" t="s">
        <v>76</v>
      </c>
      <c r="N89" s="331" t="str">
        <f>IF(LEN(D73)&gt;0,D73,"")</f>
        <v/>
      </c>
      <c r="O89" s="328" t="s">
        <v>203</v>
      </c>
    </row>
    <row r="90" spans="2:15" ht="12.75" customHeight="1">
      <c r="B90" s="327"/>
      <c r="D90" s="332"/>
      <c r="J90" s="24"/>
      <c r="K90" s="24"/>
      <c r="M90" s="5" t="s">
        <v>77</v>
      </c>
      <c r="N90" s="331" t="str">
        <f>IF(LEN(D74)&gt;0,D74,"")</f>
        <v/>
      </c>
      <c r="O90" s="328" t="s">
        <v>203</v>
      </c>
    </row>
    <row r="91" spans="2:15" ht="12.75" customHeight="1">
      <c r="B91" s="327"/>
      <c r="C91" s="333"/>
      <c r="E91" s="334"/>
      <c r="F91" s="335"/>
      <c r="G91" s="335"/>
      <c r="H91" s="335"/>
      <c r="I91" s="335"/>
      <c r="J91" s="335"/>
      <c r="M91" s="5" t="s">
        <v>78</v>
      </c>
      <c r="N91" s="331" t="str">
        <f t="shared" ref="N91:N94" si="11">IF(LEN(D75)&gt;0,D75,"")</f>
        <v/>
      </c>
      <c r="O91" s="328" t="s">
        <v>203</v>
      </c>
    </row>
    <row r="92" spans="2:15" ht="87" hidden="1" customHeight="1">
      <c r="B92" s="327"/>
      <c r="C92" s="336"/>
      <c r="D92" s="337"/>
      <c r="E92" s="334"/>
      <c r="M92" s="5" t="s">
        <v>79</v>
      </c>
      <c r="N92" s="331" t="str">
        <f>IF(LEN(D76)&gt;0,D76,"")</f>
        <v/>
      </c>
      <c r="O92" s="328" t="s">
        <v>203</v>
      </c>
    </row>
    <row r="93" spans="2:15" ht="24" hidden="1">
      <c r="B93" s="327" t="s">
        <v>229</v>
      </c>
      <c r="C93" s="336"/>
      <c r="D93" s="337"/>
      <c r="E93" s="337"/>
      <c r="F93" s="335">
        <v>0</v>
      </c>
      <c r="G93" s="335">
        <v>0</v>
      </c>
      <c r="H93" s="335">
        <v>0</v>
      </c>
      <c r="I93" s="335">
        <v>0</v>
      </c>
      <c r="J93" s="335">
        <v>0</v>
      </c>
      <c r="M93" s="18" t="s">
        <v>80</v>
      </c>
      <c r="N93" s="331" t="str">
        <f>IF(LEN(D77)&gt;0,D77,"")</f>
        <v/>
      </c>
      <c r="O93" s="328" t="s">
        <v>182</v>
      </c>
    </row>
    <row r="94" spans="2:15" hidden="1">
      <c r="B94" s="327" t="s">
        <v>230</v>
      </c>
      <c r="C94" s="336"/>
      <c r="D94" s="338"/>
      <c r="F94" s="337">
        <v>100</v>
      </c>
      <c r="G94" s="337">
        <v>100</v>
      </c>
      <c r="H94" s="337">
        <v>100</v>
      </c>
      <c r="I94" s="24">
        <v>100</v>
      </c>
      <c r="J94" s="24">
        <v>100</v>
      </c>
      <c r="M94" s="18" t="s">
        <v>81</v>
      </c>
      <c r="N94" s="331" t="str">
        <f t="shared" si="11"/>
        <v/>
      </c>
      <c r="O94" s="328" t="s">
        <v>182</v>
      </c>
    </row>
    <row r="95" spans="2:15" hidden="1">
      <c r="B95" s="327" t="s">
        <v>231</v>
      </c>
      <c r="C95" s="336"/>
      <c r="D95" s="337"/>
      <c r="F95" s="339"/>
      <c r="G95" s="337"/>
      <c r="H95" s="337"/>
      <c r="J95" s="24"/>
      <c r="M95" s="18" t="s">
        <v>82</v>
      </c>
      <c r="N95" s="331" t="str">
        <f>IF(LEN(D79)&gt;0,D79,"")</f>
        <v/>
      </c>
      <c r="O95" s="328" t="s">
        <v>203</v>
      </c>
    </row>
    <row r="96" spans="2:15" hidden="1">
      <c r="B96" s="327" t="s">
        <v>232</v>
      </c>
      <c r="C96" s="336"/>
      <c r="D96" s="337"/>
      <c r="E96" s="337"/>
      <c r="F96" s="337"/>
      <c r="G96" s="337"/>
      <c r="H96" s="337"/>
      <c r="J96" s="24"/>
      <c r="M96" s="19" t="s">
        <v>83</v>
      </c>
      <c r="N96" s="331" t="str">
        <f>IF(LEN(D80)&gt;0,D80,"")</f>
        <v/>
      </c>
      <c r="O96" s="328" t="s">
        <v>182</v>
      </c>
    </row>
    <row r="97" spans="2:15" ht="14.25" hidden="1" customHeight="1">
      <c r="B97" s="327" t="s">
        <v>233</v>
      </c>
      <c r="C97" s="333"/>
      <c r="D97" s="334"/>
      <c r="E97" s="334"/>
      <c r="F97" s="334"/>
      <c r="G97" s="340"/>
      <c r="M97" s="1"/>
      <c r="N97" s="43"/>
      <c r="O97" s="328"/>
    </row>
    <row r="98" spans="2:15" ht="14.25" hidden="1" customHeight="1">
      <c r="B98" s="327" t="s">
        <v>234</v>
      </c>
      <c r="C98" s="334"/>
      <c r="D98" s="334"/>
      <c r="E98" s="341"/>
      <c r="I98" s="342"/>
      <c r="L98" s="24">
        <f>SUM(L9:L97)</f>
        <v>0</v>
      </c>
      <c r="M98" s="1"/>
      <c r="N98" s="43"/>
    </row>
    <row r="99" spans="2:15" ht="14.25" hidden="1" customHeight="1">
      <c r="B99" s="327" t="s">
        <v>235</v>
      </c>
      <c r="C99" s="334"/>
      <c r="D99" s="334"/>
      <c r="E99" s="341"/>
      <c r="I99" s="334"/>
      <c r="L99" s="24" t="str">
        <f>IF(L98&gt;0,IF(L9&gt;0,"姓 ","")&amp;IF(L10&gt;0,"名 ","")&amp;IF(L11&gt;0,"姓かな ","")&amp;IF(L12&gt;0,"名かな ","")&amp;IF(L13&gt;0,"勤務先 ","")&amp;IF(L16&gt;0,"現職種 ","")&amp;IF(L17&gt;0,"現職名（肩書） ","")&amp;"が改行されています。","")</f>
        <v/>
      </c>
      <c r="M99" s="1"/>
      <c r="N99" s="43"/>
    </row>
    <row r="100" spans="2:15" ht="14.25" hidden="1" customHeight="1">
      <c r="B100" s="327" t="s">
        <v>236</v>
      </c>
      <c r="C100" s="333"/>
      <c r="M100" s="1"/>
      <c r="N100" s="43"/>
    </row>
    <row r="101" spans="2:15" hidden="1">
      <c r="B101" s="327" t="s">
        <v>237</v>
      </c>
      <c r="C101" s="333"/>
      <c r="M101" s="1"/>
      <c r="N101" s="43"/>
    </row>
    <row r="102" spans="2:15" hidden="1">
      <c r="B102" s="327" t="s">
        <v>238</v>
      </c>
      <c r="C102" s="333"/>
      <c r="M102" s="48">
        <v>0</v>
      </c>
      <c r="N102" s="49" t="str">
        <f>IF(LEN(G43)&gt;0,IF(LEN(G44)&gt;0,G44,""),"-")</f>
        <v>-</v>
      </c>
    </row>
    <row r="103" spans="2:15" ht="12.75" hidden="1" customHeight="1">
      <c r="B103" s="327" t="s">
        <v>239</v>
      </c>
      <c r="C103" s="333"/>
      <c r="M103" s="1">
        <v>0</v>
      </c>
      <c r="N103" s="49" t="str">
        <f>IF(LEN(G43)&gt;0,IF(LEN(G45)&gt;0,G45,""),"-")</f>
        <v>-</v>
      </c>
    </row>
    <row r="104" spans="2:15" ht="12.75" hidden="1" customHeight="1">
      <c r="B104" s="327" t="s">
        <v>240</v>
      </c>
      <c r="C104" s="333"/>
      <c r="M104" s="1">
        <v>0</v>
      </c>
      <c r="N104" s="49" t="str">
        <f>IF(LEN(G43)&gt;0,IF(LEN(G46)&gt;0,G46,""),"-")</f>
        <v>-</v>
      </c>
    </row>
    <row r="105" spans="2:15" ht="12.75" hidden="1" customHeight="1">
      <c r="B105" s="327" t="s">
        <v>241</v>
      </c>
      <c r="C105" s="333"/>
      <c r="M105" s="1"/>
      <c r="N105" s="43"/>
    </row>
    <row r="106" spans="2:15" ht="12.75" hidden="1" customHeight="1">
      <c r="B106" s="327" t="s">
        <v>242</v>
      </c>
      <c r="C106" s="333"/>
      <c r="H106" s="24" t="s">
        <v>243</v>
      </c>
      <c r="J106" s="24" t="s">
        <v>244</v>
      </c>
      <c r="K106" s="24" t="s">
        <v>245</v>
      </c>
      <c r="M106" s="1"/>
      <c r="N106" s="43"/>
    </row>
    <row r="107" spans="2:15" ht="12.75" hidden="1" customHeight="1">
      <c r="B107" s="327" t="s">
        <v>246</v>
      </c>
      <c r="C107" s="333"/>
      <c r="H107" s="24" t="s">
        <v>245</v>
      </c>
      <c r="J107" s="227" t="s">
        <v>247</v>
      </c>
      <c r="K107" s="24" t="s">
        <v>248</v>
      </c>
      <c r="L107" s="24" t="s">
        <v>248</v>
      </c>
      <c r="M107" s="1"/>
      <c r="N107" s="43"/>
    </row>
    <row r="108" spans="2:15" ht="12.75" hidden="1" customHeight="1">
      <c r="B108" s="327" t="s">
        <v>249</v>
      </c>
      <c r="C108" s="333"/>
      <c r="H108" s="24" t="s">
        <v>250</v>
      </c>
      <c r="J108" s="227" t="s">
        <v>251</v>
      </c>
      <c r="K108" s="24" t="s">
        <v>252</v>
      </c>
      <c r="L108" s="24" t="s">
        <v>252</v>
      </c>
      <c r="M108" s="1"/>
      <c r="N108" s="43"/>
    </row>
    <row r="109" spans="2:15" ht="12.75" hidden="1" customHeight="1">
      <c r="B109" s="327" t="s">
        <v>253</v>
      </c>
      <c r="C109" s="333"/>
      <c r="J109" s="227" t="s">
        <v>254</v>
      </c>
      <c r="K109" s="227" t="s">
        <v>255</v>
      </c>
      <c r="L109" s="227" t="s">
        <v>256</v>
      </c>
      <c r="M109" s="24"/>
      <c r="N109" s="24"/>
    </row>
    <row r="110" spans="2:15" ht="12.75" hidden="1" customHeight="1">
      <c r="B110" s="327" t="s">
        <v>257</v>
      </c>
      <c r="C110" s="333"/>
      <c r="J110" s="227" t="s">
        <v>258</v>
      </c>
      <c r="K110" s="227" t="s">
        <v>259</v>
      </c>
      <c r="L110" s="227" t="s">
        <v>256</v>
      </c>
      <c r="M110" s="24"/>
      <c r="N110" s="24"/>
    </row>
    <row r="111" spans="2:15" ht="12.75" hidden="1" customHeight="1">
      <c r="B111" s="327" t="s">
        <v>260</v>
      </c>
      <c r="C111" s="333"/>
      <c r="H111" s="24" t="s">
        <v>250</v>
      </c>
      <c r="J111" s="343" t="s">
        <v>261</v>
      </c>
      <c r="K111" s="227" t="s">
        <v>261</v>
      </c>
      <c r="L111" s="227" t="s">
        <v>262</v>
      </c>
      <c r="M111" s="24"/>
      <c r="N111" s="24"/>
    </row>
    <row r="112" spans="2:15" ht="12.75" hidden="1" customHeight="1">
      <c r="B112" s="327" t="s">
        <v>263</v>
      </c>
      <c r="C112" s="333"/>
      <c r="M112" s="24"/>
      <c r="N112" s="24"/>
    </row>
    <row r="113" spans="2:14" ht="12.75" hidden="1" customHeight="1">
      <c r="B113" s="327" t="s">
        <v>264</v>
      </c>
      <c r="C113" s="333"/>
      <c r="M113" s="24"/>
      <c r="N113" s="24"/>
    </row>
    <row r="114" spans="2:14" ht="12.75" hidden="1" customHeight="1">
      <c r="B114" s="327" t="s">
        <v>265</v>
      </c>
      <c r="C114" s="333"/>
      <c r="M114" s="24"/>
      <c r="N114" s="24"/>
    </row>
    <row r="115" spans="2:14" ht="12.75" hidden="1" customHeight="1">
      <c r="B115" s="327" t="s">
        <v>266</v>
      </c>
      <c r="C115" s="333"/>
      <c r="M115" s="24"/>
      <c r="N115" s="24"/>
    </row>
    <row r="116" spans="2:14" ht="12.75" hidden="1" customHeight="1">
      <c r="B116" s="327" t="s">
        <v>267</v>
      </c>
      <c r="C116" s="333"/>
      <c r="M116" s="24"/>
      <c r="N116" s="24"/>
    </row>
    <row r="117" spans="2:14" ht="12.75" hidden="1" customHeight="1">
      <c r="B117" s="327" t="s">
        <v>268</v>
      </c>
      <c r="C117" s="333"/>
      <c r="M117" s="24"/>
      <c r="N117" s="24"/>
    </row>
    <row r="118" spans="2:14" ht="12.75" hidden="1" customHeight="1">
      <c r="B118" s="327" t="s">
        <v>269</v>
      </c>
      <c r="C118" s="333"/>
      <c r="M118" s="24"/>
      <c r="N118" s="24"/>
    </row>
    <row r="119" spans="2:14" ht="12.75" hidden="1" customHeight="1">
      <c r="B119" s="327" t="s">
        <v>270</v>
      </c>
      <c r="C119" s="333"/>
      <c r="M119" s="24"/>
      <c r="N119" s="24"/>
    </row>
    <row r="120" spans="2:14" ht="12.75" hidden="1" customHeight="1">
      <c r="B120" s="327" t="s">
        <v>271</v>
      </c>
      <c r="C120" s="333"/>
      <c r="M120" s="24"/>
      <c r="N120" s="24"/>
    </row>
    <row r="121" spans="2:14" ht="12.75" hidden="1" customHeight="1">
      <c r="B121" s="327" t="s">
        <v>272</v>
      </c>
      <c r="C121" s="333"/>
      <c r="D121" s="24">
        <v>1</v>
      </c>
      <c r="E121" s="24" t="s">
        <v>273</v>
      </c>
      <c r="F121" s="339">
        <v>5</v>
      </c>
    </row>
    <row r="122" spans="2:14" ht="12.75" hidden="1" customHeight="1">
      <c r="B122" s="327" t="s">
        <v>274</v>
      </c>
      <c r="C122" s="333"/>
      <c r="D122" s="24">
        <v>2</v>
      </c>
      <c r="E122" s="24" t="s">
        <v>275</v>
      </c>
    </row>
    <row r="123" spans="2:14" ht="12.75" hidden="1" customHeight="1">
      <c r="B123" s="327" t="s">
        <v>276</v>
      </c>
      <c r="C123" s="333"/>
      <c r="D123" s="24">
        <v>3</v>
      </c>
      <c r="E123" s="111" t="s">
        <v>277</v>
      </c>
    </row>
    <row r="124" spans="2:14" ht="12.75" hidden="1" customHeight="1">
      <c r="B124" s="327" t="s">
        <v>278</v>
      </c>
      <c r="C124" s="333"/>
      <c r="D124" s="24">
        <v>4</v>
      </c>
      <c r="E124" s="24" t="s">
        <v>279</v>
      </c>
    </row>
    <row r="125" spans="2:14" ht="12.75" hidden="1" customHeight="1">
      <c r="B125" s="327" t="s">
        <v>280</v>
      </c>
      <c r="C125" s="333"/>
      <c r="D125" s="24">
        <v>5</v>
      </c>
      <c r="E125" s="24" t="s">
        <v>281</v>
      </c>
    </row>
    <row r="126" spans="2:14" ht="12.75" hidden="1" customHeight="1">
      <c r="B126" s="327" t="s">
        <v>282</v>
      </c>
      <c r="C126" s="333"/>
    </row>
    <row r="127" spans="2:14" ht="12.75" hidden="1" customHeight="1">
      <c r="B127" s="327" t="s">
        <v>283</v>
      </c>
      <c r="C127" s="333"/>
    </row>
    <row r="128" spans="2:14" ht="12.75" hidden="1" customHeight="1">
      <c r="B128" s="327" t="s">
        <v>284</v>
      </c>
      <c r="C128" s="333"/>
    </row>
    <row r="129" spans="2:11" ht="12.75" hidden="1" customHeight="1">
      <c r="B129" s="327" t="s">
        <v>285</v>
      </c>
      <c r="C129" s="333"/>
    </row>
    <row r="130" spans="2:11" ht="12.75" hidden="1" customHeight="1">
      <c r="B130" s="327" t="s">
        <v>286</v>
      </c>
      <c r="C130" s="333"/>
    </row>
    <row r="131" spans="2:11" ht="12.75" hidden="1" customHeight="1">
      <c r="B131" s="327" t="s">
        <v>287</v>
      </c>
      <c r="C131" s="333"/>
    </row>
    <row r="132" spans="2:11" ht="12.75" hidden="1" customHeight="1">
      <c r="B132" s="327" t="s">
        <v>288</v>
      </c>
      <c r="C132" s="333"/>
    </row>
    <row r="133" spans="2:11" ht="12.75" hidden="1" customHeight="1">
      <c r="B133" s="327" t="s">
        <v>289</v>
      </c>
      <c r="C133" s="333"/>
    </row>
    <row r="134" spans="2:11" ht="12.75" hidden="1" customHeight="1">
      <c r="B134" s="327" t="s">
        <v>290</v>
      </c>
      <c r="C134" s="333"/>
    </row>
    <row r="135" spans="2:11" ht="12.75" hidden="1" customHeight="1">
      <c r="B135" s="327" t="s">
        <v>291</v>
      </c>
      <c r="C135" s="333"/>
    </row>
    <row r="136" spans="2:11" ht="12.75" hidden="1" customHeight="1">
      <c r="B136" s="327" t="s">
        <v>292</v>
      </c>
      <c r="C136" s="333"/>
      <c r="D136" s="24" t="s">
        <v>293</v>
      </c>
    </row>
    <row r="137" spans="2:11" ht="12.75" hidden="1" customHeight="1">
      <c r="B137" s="327" t="s">
        <v>294</v>
      </c>
      <c r="C137" s="333"/>
      <c r="D137" s="344"/>
      <c r="E137" s="345"/>
      <c r="F137" s="346"/>
      <c r="G137" s="346"/>
      <c r="H137" s="110"/>
    </row>
    <row r="138" spans="2:11" ht="12.75" hidden="1" customHeight="1">
      <c r="B138" s="327" t="s">
        <v>295</v>
      </c>
      <c r="C138" s="333"/>
      <c r="D138" s="344"/>
      <c r="E138" s="345"/>
      <c r="F138" s="346"/>
      <c r="G138" s="346"/>
      <c r="H138" s="110"/>
      <c r="K138" s="73">
        <f>COUNTA(E121:E125)</f>
        <v>5</v>
      </c>
    </row>
    <row r="139" spans="2:11" ht="12.75" hidden="1" customHeight="1">
      <c r="B139" s="327" t="s">
        <v>296</v>
      </c>
      <c r="C139" s="333"/>
      <c r="D139" s="344"/>
      <c r="E139" s="345"/>
      <c r="F139" s="346"/>
      <c r="G139" s="346"/>
      <c r="H139" s="110"/>
    </row>
    <row r="140" spans="2:11" ht="12.75" hidden="1" customHeight="1">
      <c r="B140" s="333"/>
      <c r="C140" s="333"/>
      <c r="D140" s="344"/>
      <c r="E140" s="345"/>
      <c r="F140" s="346"/>
      <c r="G140" s="346"/>
      <c r="H140" s="110"/>
    </row>
    <row r="141" spans="2:11" ht="12.75" hidden="1" customHeight="1">
      <c r="B141" s="333"/>
      <c r="C141" s="333"/>
      <c r="D141" s="344"/>
      <c r="E141" s="345"/>
      <c r="F141" s="346"/>
      <c r="G141" s="346"/>
      <c r="H141" s="110"/>
    </row>
    <row r="142" spans="2:11" ht="12.75" hidden="1" customHeight="1">
      <c r="B142" s="333"/>
      <c r="C142" s="333"/>
      <c r="D142" s="344"/>
      <c r="E142" s="345"/>
      <c r="F142" s="346"/>
      <c r="G142" s="346"/>
      <c r="H142" s="110"/>
    </row>
    <row r="143" spans="2:11" ht="12.75" hidden="1" customHeight="1">
      <c r="B143" s="333"/>
      <c r="C143" s="333"/>
    </row>
    <row r="144" spans="2:11" ht="12.75" hidden="1" customHeight="1">
      <c r="B144" s="333"/>
      <c r="C144" s="333"/>
      <c r="E144" s="347" t="s">
        <v>297</v>
      </c>
    </row>
    <row r="145" spans="2:11" ht="12.75" hidden="1" customHeight="1">
      <c r="B145" s="333"/>
      <c r="C145" s="333"/>
    </row>
    <row r="146" spans="2:11" ht="12.75" hidden="1" customHeight="1">
      <c r="B146" s="333"/>
      <c r="C146" s="333"/>
    </row>
    <row r="147" spans="2:11" ht="12.75" hidden="1" customHeight="1">
      <c r="B147" s="333"/>
      <c r="C147" s="333"/>
    </row>
    <row r="148" spans="2:11" ht="12.75" hidden="1" customHeight="1">
      <c r="B148" s="333"/>
      <c r="C148" s="333"/>
    </row>
    <row r="149" spans="2:11" ht="12.75" hidden="1" customHeight="1">
      <c r="B149" s="333"/>
      <c r="C149" s="333"/>
    </row>
    <row r="150" spans="2:11" ht="12.75" hidden="1" customHeight="1">
      <c r="B150" s="333"/>
      <c r="C150" s="333"/>
    </row>
    <row r="151" spans="2:11" ht="12.75" hidden="1" customHeight="1">
      <c r="B151" s="333"/>
      <c r="C151" s="333"/>
      <c r="K151" s="73">
        <f>COUNTA(D137:D142)</f>
        <v>0</v>
      </c>
    </row>
    <row r="152" spans="2:11" ht="12.75" hidden="1" customHeight="1">
      <c r="B152" s="333"/>
      <c r="C152" s="333"/>
    </row>
    <row r="153" spans="2:11" ht="12.75" hidden="1" customHeight="1">
      <c r="B153" s="333"/>
      <c r="C153" s="333"/>
    </row>
    <row r="154" spans="2:11" ht="12.75" hidden="1" customHeight="1">
      <c r="B154" s="333"/>
      <c r="C154" s="333"/>
    </row>
    <row r="155" spans="2:11" ht="12.75" hidden="1" customHeight="1">
      <c r="B155" s="333"/>
      <c r="C155" s="333"/>
    </row>
    <row r="156" spans="2:11" ht="12.75" hidden="1" customHeight="1">
      <c r="B156" s="333"/>
      <c r="C156" s="333"/>
    </row>
    <row r="157" spans="2:11" ht="12.75" hidden="1" customHeight="1">
      <c r="B157" s="333"/>
      <c r="C157" s="333"/>
    </row>
    <row r="158" spans="2:11" ht="12.75" hidden="1" customHeight="1">
      <c r="B158" s="333"/>
      <c r="C158" s="333"/>
    </row>
    <row r="159" spans="2:11" ht="12.75" hidden="1" customHeight="1">
      <c r="B159" s="333"/>
      <c r="C159" s="333"/>
    </row>
    <row r="160" spans="2:11" ht="12.75" hidden="1" customHeight="1">
      <c r="B160" s="333"/>
      <c r="C160" s="333"/>
    </row>
    <row r="161" spans="2:3" ht="12.75" hidden="1" customHeight="1">
      <c r="B161" s="333"/>
      <c r="C161" s="333"/>
    </row>
    <row r="162" spans="2:3" ht="12.75" hidden="1" customHeight="1">
      <c r="B162" s="333"/>
      <c r="C162" s="333"/>
    </row>
    <row r="163" spans="2:3" ht="12.75" hidden="1" customHeight="1">
      <c r="B163" s="333"/>
      <c r="C163" s="333"/>
    </row>
    <row r="164" spans="2:3" ht="12.75" hidden="1" customHeight="1">
      <c r="B164" s="333"/>
      <c r="C164" s="333"/>
    </row>
    <row r="165" spans="2:3" ht="12.75" hidden="1" customHeight="1">
      <c r="B165" s="333"/>
      <c r="C165" s="333"/>
    </row>
    <row r="166" spans="2:3" ht="12.75" hidden="1" customHeight="1">
      <c r="B166" s="333"/>
      <c r="C166" s="333"/>
    </row>
    <row r="167" spans="2:3" ht="12.75" hidden="1" customHeight="1">
      <c r="B167" s="333"/>
      <c r="C167" s="333"/>
    </row>
    <row r="168" spans="2:3" ht="12.75" hidden="1" customHeight="1">
      <c r="B168" s="333"/>
      <c r="C168" s="333"/>
    </row>
    <row r="169" spans="2:3" ht="12.75" hidden="1" customHeight="1">
      <c r="B169" s="333"/>
      <c r="C169" s="333"/>
    </row>
    <row r="170" spans="2:3" ht="12.75" hidden="1" customHeight="1">
      <c r="B170" s="333"/>
      <c r="C170" s="333"/>
    </row>
    <row r="171" spans="2:3" ht="12.75" hidden="1" customHeight="1">
      <c r="B171" s="333"/>
      <c r="C171" s="333"/>
    </row>
    <row r="172" spans="2:3" ht="12.75" hidden="1" customHeight="1">
      <c r="B172" s="333"/>
      <c r="C172" s="333"/>
    </row>
    <row r="173" spans="2:3" ht="12.75" hidden="1" customHeight="1">
      <c r="B173" s="333"/>
      <c r="C173" s="333"/>
    </row>
    <row r="174" spans="2:3" ht="12.75" hidden="1" customHeight="1">
      <c r="B174" s="333"/>
      <c r="C174" s="333"/>
    </row>
    <row r="175" spans="2:3" ht="12.75" hidden="1" customHeight="1">
      <c r="B175" s="333"/>
      <c r="C175" s="333"/>
    </row>
    <row r="176" spans="2:3" ht="12.75" hidden="1" customHeight="1">
      <c r="B176" s="333"/>
      <c r="C176" s="333"/>
    </row>
    <row r="177" spans="2:4" ht="12.75" customHeight="1">
      <c r="B177" s="333"/>
      <c r="C177" s="333"/>
    </row>
    <row r="178" spans="2:4" ht="12.75" customHeight="1">
      <c r="B178" s="333"/>
      <c r="C178" s="333"/>
    </row>
    <row r="179" spans="2:4" ht="12.75" customHeight="1">
      <c r="B179" s="333"/>
      <c r="C179" s="333"/>
    </row>
    <row r="180" spans="2:4" ht="12.75" customHeight="1">
      <c r="B180" s="333"/>
      <c r="C180" s="333"/>
    </row>
    <row r="181" spans="2:4" ht="12.75" customHeight="1">
      <c r="B181" s="333"/>
      <c r="C181" s="333"/>
    </row>
    <row r="182" spans="2:4" ht="12.75" customHeight="1">
      <c r="B182" s="333"/>
      <c r="C182" s="333"/>
    </row>
    <row r="183" spans="2:4" ht="12.75" customHeight="1">
      <c r="B183" s="333"/>
      <c r="C183" s="333"/>
    </row>
    <row r="184" spans="2:4" ht="12.75" customHeight="1">
      <c r="B184" s="333"/>
      <c r="C184" s="333"/>
    </row>
    <row r="185" spans="2:4" ht="12.75" customHeight="1">
      <c r="B185" s="333"/>
      <c r="C185" s="333"/>
    </row>
    <row r="186" spans="2:4" ht="12.75" customHeight="1">
      <c r="B186" s="333"/>
      <c r="C186" s="333"/>
    </row>
    <row r="187" spans="2:4" ht="12.75" customHeight="1">
      <c r="B187" s="333"/>
      <c r="C187" s="333"/>
    </row>
    <row r="188" spans="2:4" ht="12.75" customHeight="1">
      <c r="B188" s="333"/>
      <c r="C188" s="333"/>
    </row>
    <row r="189" spans="2:4" ht="12.75" customHeight="1">
      <c r="B189" s="333"/>
      <c r="C189" s="333"/>
    </row>
    <row r="190" spans="2:4" ht="12.75" customHeight="1">
      <c r="B190" s="333"/>
      <c r="C190" s="333" t="s">
        <v>298</v>
      </c>
      <c r="D190" s="348" t="s">
        <v>299</v>
      </c>
    </row>
    <row r="191" spans="2:4" ht="12.75" customHeight="1">
      <c r="B191" s="333"/>
      <c r="C191" s="333"/>
    </row>
    <row r="192" spans="2:4" ht="12.75" customHeight="1">
      <c r="B192" s="333"/>
      <c r="C192" s="333"/>
    </row>
    <row r="193" spans="2:5" ht="12.75" hidden="1" customHeight="1">
      <c r="B193" s="333"/>
      <c r="C193" s="333"/>
    </row>
    <row r="194" spans="2:5" ht="12.75" hidden="1" customHeight="1">
      <c r="B194" s="333"/>
      <c r="C194" s="333"/>
      <c r="D194" s="24">
        <v>1</v>
      </c>
      <c r="E194" s="24" t="s">
        <v>300</v>
      </c>
    </row>
    <row r="195" spans="2:5" ht="12.75" hidden="1" customHeight="1">
      <c r="B195" s="333"/>
      <c r="C195" s="333"/>
      <c r="D195" s="24">
        <v>2</v>
      </c>
      <c r="E195" s="24" t="s">
        <v>301</v>
      </c>
    </row>
    <row r="196" spans="2:5" ht="12.75" hidden="1" customHeight="1">
      <c r="B196" s="333"/>
      <c r="C196" s="333"/>
      <c r="D196" s="24">
        <v>3</v>
      </c>
      <c r="E196" s="24" t="s">
        <v>302</v>
      </c>
    </row>
    <row r="197" spans="2:5" ht="12.75" hidden="1" customHeight="1">
      <c r="B197" s="333"/>
      <c r="C197" s="333"/>
    </row>
    <row r="198" spans="2:5" ht="12.75" customHeight="1">
      <c r="B198" s="333"/>
      <c r="C198" s="333"/>
    </row>
    <row r="199" spans="2:5" ht="12.75" customHeight="1">
      <c r="B199" s="333"/>
      <c r="C199" s="333"/>
    </row>
    <row r="200" spans="2:5" ht="12.75" customHeight="1">
      <c r="B200" s="333"/>
      <c r="C200" s="333"/>
    </row>
    <row r="201" spans="2:5" ht="12.75" hidden="1" customHeight="1">
      <c r="B201" s="333"/>
      <c r="C201" s="333"/>
    </row>
    <row r="202" spans="2:5" ht="12.75" hidden="1" customHeight="1">
      <c r="B202" s="333"/>
      <c r="C202" s="333"/>
    </row>
    <row r="203" spans="2:5" ht="12.75" hidden="1" customHeight="1">
      <c r="B203" s="333"/>
      <c r="C203" s="333"/>
    </row>
    <row r="204" spans="2:5" ht="12.75" hidden="1" customHeight="1">
      <c r="B204" s="333"/>
      <c r="C204" s="333"/>
    </row>
    <row r="205" spans="2:5" ht="12.75" hidden="1" customHeight="1">
      <c r="B205" s="333"/>
      <c r="C205" s="333"/>
    </row>
    <row r="206" spans="2:5" ht="12.75" hidden="1" customHeight="1">
      <c r="B206" s="333"/>
      <c r="C206" s="333"/>
    </row>
    <row r="207" spans="2:5" ht="12.75" customHeight="1">
      <c r="B207" s="333"/>
      <c r="C207" s="333"/>
    </row>
    <row r="208" spans="2:5" ht="12.75" hidden="1" customHeight="1">
      <c r="B208" s="333"/>
      <c r="C208" s="333"/>
    </row>
    <row r="209" spans="2:4" ht="12.75" hidden="1" customHeight="1">
      <c r="B209" s="333"/>
      <c r="C209" s="333"/>
      <c r="D209" s="24">
        <v>1</v>
      </c>
    </row>
    <row r="210" spans="2:4" ht="12.75" hidden="1" customHeight="1">
      <c r="B210" s="333"/>
      <c r="C210" s="333"/>
      <c r="D210" s="24">
        <v>2</v>
      </c>
    </row>
    <row r="211" spans="2:4" ht="12.75" hidden="1" customHeight="1">
      <c r="B211" s="333"/>
      <c r="C211" s="333"/>
      <c r="D211" s="24">
        <v>3</v>
      </c>
    </row>
    <row r="212" spans="2:4" ht="12.75" hidden="1" customHeight="1">
      <c r="B212" s="333"/>
      <c r="C212" s="333"/>
    </row>
    <row r="213" spans="2:4" ht="12.75" customHeight="1">
      <c r="B213" s="333"/>
      <c r="C213" s="333"/>
    </row>
    <row r="214" spans="2:4" ht="12.75" customHeight="1">
      <c r="B214" s="333"/>
      <c r="C214" s="333"/>
    </row>
    <row r="215" spans="2:4" ht="12.75" customHeight="1">
      <c r="B215" s="333"/>
      <c r="C215" s="333"/>
    </row>
    <row r="216" spans="2:4" ht="12.75" customHeight="1">
      <c r="B216" s="333"/>
      <c r="C216" s="333"/>
    </row>
    <row r="217" spans="2:4" ht="12.75" customHeight="1">
      <c r="B217" s="333"/>
      <c r="C217" s="333"/>
    </row>
    <row r="218" spans="2:4" ht="12.75" customHeight="1">
      <c r="B218" s="333"/>
      <c r="C218" s="333"/>
    </row>
    <row r="219" spans="2:4" ht="12.75" customHeight="1">
      <c r="B219" s="333"/>
      <c r="C219" s="333"/>
    </row>
    <row r="220" spans="2:4" ht="12.75" customHeight="1">
      <c r="B220" s="333"/>
      <c r="C220" s="333"/>
    </row>
    <row r="221" spans="2:4" ht="12.75" customHeight="1">
      <c r="B221" s="333"/>
      <c r="C221" s="333"/>
    </row>
    <row r="222" spans="2:4" ht="12.75" customHeight="1">
      <c r="B222" s="333"/>
      <c r="C222" s="333"/>
    </row>
    <row r="223" spans="2:4" ht="12.75" customHeight="1">
      <c r="B223" s="333"/>
      <c r="C223" s="333"/>
    </row>
    <row r="224" spans="2:4" ht="12.75" customHeight="1">
      <c r="B224" s="333"/>
      <c r="C224" s="333"/>
    </row>
    <row r="225" spans="2:3" ht="12.75" customHeight="1">
      <c r="B225" s="333"/>
      <c r="C225" s="333"/>
    </row>
    <row r="226" spans="2:3" ht="12.75" customHeight="1">
      <c r="B226" s="333"/>
      <c r="C226" s="333"/>
    </row>
    <row r="227" spans="2:3" ht="12.75" customHeight="1">
      <c r="B227" s="333"/>
      <c r="C227" s="333"/>
    </row>
    <row r="228" spans="2:3" ht="12.75" customHeight="1">
      <c r="B228" s="333"/>
      <c r="C228" s="333"/>
    </row>
    <row r="229" spans="2:3" ht="12.75" customHeight="1"/>
    <row r="230" spans="2:3" ht="12.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5hfDjujkBVPWishtypfxL61EgYmLuKKuXJRpB7nUDdXTeNAqoup4zz7/NiSwx6d56VV70iqeTDhL4xzS/DGwOg==" saltValue="znNrwJNqrUktztsWSDEUWQ==" spinCount="100000" sheet="1" objects="1" scenarios="1" selectLockedCells="1"/>
  <mergeCells count="105">
    <mergeCell ref="E137:H137"/>
    <mergeCell ref="E138:H138"/>
    <mergeCell ref="E139:H139"/>
    <mergeCell ref="E140:H140"/>
    <mergeCell ref="E141:H141"/>
    <mergeCell ref="E142:H142"/>
    <mergeCell ref="C84:K84"/>
    <mergeCell ref="C85:K85"/>
    <mergeCell ref="C86:K86"/>
    <mergeCell ref="C87:K87"/>
    <mergeCell ref="C88:K88"/>
    <mergeCell ref="D89:I89"/>
    <mergeCell ref="D78:F78"/>
    <mergeCell ref="D79:F79"/>
    <mergeCell ref="D80:K80"/>
    <mergeCell ref="D81:I81"/>
    <mergeCell ref="C82:K82"/>
    <mergeCell ref="D83:I83"/>
    <mergeCell ref="D72:K72"/>
    <mergeCell ref="D73:F73"/>
    <mergeCell ref="D74:K74"/>
    <mergeCell ref="D75:F75"/>
    <mergeCell ref="D76:K76"/>
    <mergeCell ref="D77:F77"/>
    <mergeCell ref="D66:K66"/>
    <mergeCell ref="D67:K67"/>
    <mergeCell ref="D68:K68"/>
    <mergeCell ref="D69:K69"/>
    <mergeCell ref="D70:K70"/>
    <mergeCell ref="D71:K71"/>
    <mergeCell ref="D60:F60"/>
    <mergeCell ref="D61:K61"/>
    <mergeCell ref="D62:K62"/>
    <mergeCell ref="D63:K63"/>
    <mergeCell ref="D64:K64"/>
    <mergeCell ref="D65:E65"/>
    <mergeCell ref="D54:K54"/>
    <mergeCell ref="D55:E55"/>
    <mergeCell ref="D56:K56"/>
    <mergeCell ref="D57:F57"/>
    <mergeCell ref="J58:K58"/>
    <mergeCell ref="D59:K59"/>
    <mergeCell ref="D50:F50"/>
    <mergeCell ref="G50:K50"/>
    <mergeCell ref="D51:E51"/>
    <mergeCell ref="C52:E52"/>
    <mergeCell ref="F52:J52"/>
    <mergeCell ref="D53:E53"/>
    <mergeCell ref="C45:F45"/>
    <mergeCell ref="C46:F46"/>
    <mergeCell ref="G46:K46"/>
    <mergeCell ref="J47:K47"/>
    <mergeCell ref="D48:E48"/>
    <mergeCell ref="I49:K49"/>
    <mergeCell ref="D40:F40"/>
    <mergeCell ref="D41:H41"/>
    <mergeCell ref="D42:K42"/>
    <mergeCell ref="C43:F43"/>
    <mergeCell ref="G43:H43"/>
    <mergeCell ref="C44:F44"/>
    <mergeCell ref="J34:K34"/>
    <mergeCell ref="D35:I35"/>
    <mergeCell ref="E36:K36"/>
    <mergeCell ref="D37:E37"/>
    <mergeCell ref="C38:C39"/>
    <mergeCell ref="D38:H38"/>
    <mergeCell ref="D39:H39"/>
    <mergeCell ref="E29:G29"/>
    <mergeCell ref="I29:K29"/>
    <mergeCell ref="J30:K30"/>
    <mergeCell ref="D31:G31"/>
    <mergeCell ref="D32:G32"/>
    <mergeCell ref="J33:K33"/>
    <mergeCell ref="D24:G24"/>
    <mergeCell ref="D25:G25"/>
    <mergeCell ref="D26:K26"/>
    <mergeCell ref="E27:F27"/>
    <mergeCell ref="J27:K27"/>
    <mergeCell ref="D28:F28"/>
    <mergeCell ref="G28:H28"/>
    <mergeCell ref="D19:J19"/>
    <mergeCell ref="D20:E20"/>
    <mergeCell ref="D21:E21"/>
    <mergeCell ref="D22:F22"/>
    <mergeCell ref="G22:H22"/>
    <mergeCell ref="D23:E23"/>
    <mergeCell ref="D14:K14"/>
    <mergeCell ref="D15:K15"/>
    <mergeCell ref="D16:G16"/>
    <mergeCell ref="H16:K16"/>
    <mergeCell ref="D17:K17"/>
    <mergeCell ref="D18:F18"/>
    <mergeCell ref="J18:K18"/>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4:F44">
    <cfRule type="expression" dxfId="11" priority="12">
      <formula>LEN($G$43)&gt;0</formula>
    </cfRule>
  </conditionalFormatting>
  <conditionalFormatting sqref="G44:G46">
    <cfRule type="expression" dxfId="10" priority="11">
      <formula>LEN($G$43)&gt;0</formula>
    </cfRule>
  </conditionalFormatting>
  <conditionalFormatting sqref="G46:K46">
    <cfRule type="expression" dxfId="9" priority="10">
      <formula>$A$46="×"</formula>
    </cfRule>
  </conditionalFormatting>
  <conditionalFormatting sqref="G44">
    <cfRule type="expression" dxfId="8" priority="9">
      <formula>$A$44="×"</formula>
    </cfRule>
  </conditionalFormatting>
  <conditionalFormatting sqref="G45">
    <cfRule type="expression" dxfId="7" priority="8">
      <formula>$A$45="×"</formula>
    </cfRule>
  </conditionalFormatting>
  <conditionalFormatting sqref="G18">
    <cfRule type="expression" dxfId="6" priority="7">
      <formula>$Q$18=0</formula>
    </cfRule>
  </conditionalFormatting>
  <conditionalFormatting sqref="G27">
    <cfRule type="expression" dxfId="5" priority="6">
      <formula>$Q$27=0</formula>
    </cfRule>
  </conditionalFormatting>
  <conditionalFormatting sqref="G30">
    <cfRule type="expression" dxfId="4" priority="5">
      <formula>$Q$30=0</formula>
    </cfRule>
  </conditionalFormatting>
  <conditionalFormatting sqref="G33">
    <cfRule type="expression" dxfId="3" priority="4">
      <formula>$Q$33=0</formula>
    </cfRule>
  </conditionalFormatting>
  <conditionalFormatting sqref="G34">
    <cfRule type="expression" dxfId="2" priority="3">
      <formula>$Q$34=0</formula>
    </cfRule>
  </conditionalFormatting>
  <conditionalFormatting sqref="D35">
    <cfRule type="expression" dxfId="1" priority="2">
      <formula>LEN($G$43)&gt;0</formula>
    </cfRule>
  </conditionalFormatting>
  <conditionalFormatting sqref="D35">
    <cfRule type="expression" dxfId="0" priority="1">
      <formula>$A$46="×"</formula>
    </cfRule>
  </conditionalFormatting>
  <dataValidations count="93">
    <dataValidation imeMode="hiragana" allowBlank="1" showInputMessage="1" showErrorMessage="1" promptTitle="過去に当センターの研修会に参加した場合ご記入ください" prompt="年度（和暦)と研修会名称を入力してください" sqref="D19:J19" xr:uid="{BEEA0441-3863-47E4-9224-B43A34CB996A}"/>
    <dataValidation imeMode="hiragana" allowBlank="1" showInputMessage="1" showErrorMessage="1" promptTitle="勤務先の法人名称もしくは自治体名を入力してください（必須）" prompt="_x000a_運営している団体名を入力してください。" sqref="D13:K13" xr:uid="{E84DF15B-80DF-4D2B-8096-0011B6E41822}"/>
    <dataValidation imeMode="hiragana" allowBlank="1" showInputMessage="1" showErrorMessage="1" prompt="受講資格⑤の方は、準じた事業名を記入してください。" sqref="D62:K62" xr:uid="{C1B81924-2F2B-48D2-BD6E-6410441D61DF}"/>
    <dataValidation imeMode="hiragana" allowBlank="1" showInputMessage="1" showErrorMessage="1" prompt="受講資格①②⑤の方はご担当の自治体名を記入してください。" sqref="D61:K61" xr:uid="{3675A7E8-7E09-4AF8-BB2B-115F33D348B3}"/>
    <dataValidation allowBlank="1" showInputMessage="1" showErrorMessage="1" prompt="該当の項目を１つ選択してください。その他の方は備考欄へ詳細をご記入ください。" sqref="G50" xr:uid="{A6997D1D-BAE8-4F80-BC89-57582683077F}"/>
    <dataValidation type="list" allowBlank="1" showInputMessage="1" showErrorMessage="1" prompt="実施要綱６．から当てはまる受講資格を入力してください" sqref="D35:I35" xr:uid="{48BD0A7C-E03D-4861-9FF1-A61A013B596C}">
      <formula1>IF(K138=1,$E$121:$E$121,IF(K138=2,$E$121:$E$122,IF(K138=3,$E$121:$E$123,IF(K138=4,$E$121:$E$124,IF(K138=5,$E$121:$E$125,"")))))</formula1>
    </dataValidation>
    <dataValidation type="list" allowBlank="1" showInputMessage="1" showErrorMessage="1" prompt="下欄に記載した研修データの２次利用についてをご覧いただき、「同意する」を選択してください" sqref="D78:F78" xr:uid="{2AFCB993-F3E6-4B73-8D89-6686319F8D03}">
      <formula1>"同意する"</formula1>
    </dataValidation>
    <dataValidation imeMode="hiragana" allowBlank="1" showInputMessage="1" showErrorMessage="1" prompt="どの受講資格に該当するか▼から選択してください" sqref="J35" xr:uid="{C02BE9A1-8821-437C-8384-BB44428BAB30}"/>
    <dataValidation type="list" allowBlank="1" showInputMessage="1" showErrorMessage="1" prompt="コースを選択してください" sqref="D26:K26" xr:uid="{BDBD58DB-7885-4030-B4B2-C7636C1BA2FB}">
      <formula1>IF(K151&gt;3,$E$137:$E$142,$E$137:$E$139)</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6:K46" xr:uid="{C5206EBA-24D5-4FF7-BC53-4343DD139119}">
      <formula1>IF($G$43="１年以内に予定あり",$J$109:$J$111,IF($G$43="予定なし",$K$109:$K$111,""))</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5" xr:uid="{7EAB8E38-3D3C-4476-A830-09A65700BA86}">
      <formula1>IF($G$43="１年以内に予定あり",$J$107:$J$108,IF($G$43="予定なし",$K$107:$K$108,""))</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4" xr:uid="{540841FA-193C-44CC-882A-63819A4FECBB}">
      <formula1>IF($G$43="１年以内に予定あり",$J$107:$J$108,IF($G$43="予定なし",$K$107:$K$108,""))</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7 G18" xr:uid="{1FF0A8BC-A941-4CB9-9428-FB2FBB387DA1}">
      <formula1>$F$93</formula1>
      <formula2>$F$94</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4" xr:uid="{5D35A5F1-E99E-4472-9176-4BD0C2C11B2D}">
      <formula1>$J$93</formula1>
      <formula2>$J$94</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3" xr:uid="{D7578E6B-6BB8-41D6-A6D9-F93C10C7B878}">
      <formula1>$I$93</formula1>
      <formula2>$I$94</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30" xr:uid="{2F05D820-EC2B-45B4-A5F5-AAC679378E9D}">
      <formula1>$H$93</formula1>
      <formula2>$H$94</formula2>
    </dataValidation>
    <dataValidation imeMode="hiragana" allowBlank="1" showInputMessage="1" showErrorMessage="1" prompt="研修会の受講において特別の配慮が必要な方は、状況及び希望する内容を備考欄に入力してください" sqref="D80:K80" xr:uid="{1178BFF0-3405-43C9-BE63-3742AA86A4B6}"/>
    <dataValidation imeMode="hiragana" allowBlank="1" showInputMessage="1" showErrorMessage="1" prompt="上記で「一部同意しない」を選択した方は、一部同意しない項目を「氏名」「都道府県名」「勤務先」「現職種（現職名）」のうちから入力してください" sqref="D74:K74" xr:uid="{D66E3FE2-3D2A-4632-BD11-05C12E0860F3}"/>
    <dataValidation imeMode="hiragana" allowBlank="1" showInputMessage="1" showErrorMessage="1" promptTitle="現在の勤務先での職名をご入力ください" prompt="記入例：〇〇科医師、○○係長、主任、サービス管理責任者など" sqref="D17:K17" xr:uid="{149110B7-1231-4835-97EF-38645C0B1B8A}"/>
    <dataValidation imeMode="hiragana" allowBlank="1" showInputMessage="1" showErrorMessage="1" promptTitle="現在の勤務先での職種を入力してください" prompt="部署等の記入は不要です" sqref="D16:G16" xr:uid="{351060C1-DEAD-4F9C-B665-546A179D2ED2}"/>
    <dataValidation type="list" allowBlank="1" showInputMessage="1" showErrorMessage="1" promptTitle="【入力必須】異動の予定" prompt="_x000a_1年以内に常勤として勤務先の異動（予定）の有無を選択して下さい。" sqref="G43:H43" xr:uid="{1C8666A1-9C77-423E-B515-447FE5DC9F08}">
      <formula1>$H$105:$H$107</formula1>
    </dataValidation>
    <dataValidation type="list" imeMode="hiragana" allowBlank="1" showInputMessage="1" showErrorMessage="1" prompt="当研修会への申し込みを過去何回行ったか選択してください。" sqref="D71:K71" xr:uid="{D22D2FE0-37F4-4CDC-8549-4F79AB14814E}">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7:F77" xr:uid="{701E2FBD-AFAD-4A1A-884A-9F30A77F444E}">
      <formula1>"同意する"</formula1>
    </dataValidation>
    <dataValidation type="list" imeMode="hiragana" allowBlank="1" showInputMessage="1" showErrorMessage="1" prompt="該当の項目を１つ選択してください。_x000a_その他の方は備考欄へ詳細をご入力ください。" sqref="D50:F50" xr:uid="{75B3D39D-43DB-478C-9F4E-A2DF963712BB}">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2:K72" xr:uid="{287A6F10-BB9F-465F-9FC7-A5588DB6BCBE}"/>
    <dataValidation type="list" allowBlank="1" showInputMessage="1" showErrorMessage="1" prompt="勤務先がロービジョン検査判断料届出医療機関であるか選択してください" sqref="F52:J52" xr:uid="{71BF3252-E90A-4539-8DB3-7FDAF7F05D0C}">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1:E51" xr:uid="{499F4C6D-EF8F-456A-B901-C7602FFC354C}">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5:F75" xr:uid="{6AFB8E9F-633D-4C4B-8FC5-DAC48FDD95E3}">
      <formula1>"同意する,一部同意する,同意しない"</formula1>
    </dataValidation>
    <dataValidation imeMode="hiragana" allowBlank="1" showInputMessage="1" showErrorMessage="1" promptTitle="現在勤務されている部署名を入力してください" prompt="　_x000a_事業所の中で部署名が設定されていいない場合には空欄で構いません。" sqref="D15:K15" xr:uid="{E4DD3519-2382-4A1F-907E-2E8C80416F47}"/>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005649E3-F036-4C83-B05E-89D720E55B82}"/>
    <dataValidation type="list" imeMode="hiragana" allowBlank="1" showInputMessage="1" showErrorMessage="1" prompt="勤務先の都道府県を選択してください" sqref="D12:F12" xr:uid="{CC21EC85-DEF1-422A-A4D8-90BF8253C556}">
      <formula1>$B$93:$B$139</formula1>
    </dataValidation>
    <dataValidation type="list" allowBlank="1" showInputMessage="1" showErrorMessage="1" prompt="勤務先施設でのロービジョンケア実施状況を選択してください" sqref="D57:F57" xr:uid="{1C87FF5B-5304-493A-9008-02BB8AD65E4D}">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9:K59" xr:uid="{2301FC30-8FFA-4610-A729-DC55AF699EC9}"/>
    <dataValidation imeMode="hiragana" allowBlank="1" showInputMessage="1" showErrorMessage="1" prompt="上記で「いる」を選択した方は参加者名を入力してください" sqref="D56:K56" xr:uid="{A4086954-771C-4CF8-9D81-0F225C5BDA77}"/>
    <dataValidation imeMode="hiragana" allowBlank="1" showInputMessage="1" showErrorMessage="1" prompt="上記で「いる」を選択した方は医師名を入力してください" sqref="D54:K54" xr:uid="{87B8A40A-EF06-4B58-A57D-ED485D0EA0EA}"/>
    <dataValidation type="list" imeMode="disabled" allowBlank="1" showInputMessage="1" showErrorMessage="1" prompt="勤務先でのロービジョン検査判断料の算定状況を選択してください" sqref="D60:F60" xr:uid="{E2355ED6-2A74-4557-9B75-47350AD7CEDF}">
      <formula1>"算定している,算定していない"</formula1>
    </dataValidation>
    <dataValidation type="list" imeMode="hiragana" allowBlank="1" showInputMessage="1" showErrorMessage="1" sqref="D64:K64" xr:uid="{A32A8C23-5D68-4992-8141-8D825F8172F3}">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6:K16" xr:uid="{76ADE07D-7EBE-4848-B182-D8C576150D49}"/>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9F7961DE-2DA8-4C4C-8758-538E9B9B38E7}"/>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55A5A7E6-26B1-43B2-9DF1-B8654F4D318E}"/>
    <dataValidation imeMode="hiragana" showErrorMessage="1" sqref="H9:I9" xr:uid="{13D3FE5E-82D3-47B5-9C78-FD3B91076298}"/>
    <dataValidation type="custom" imeMode="fullKatakana" allowBlank="1" showInputMessage="1" showErrorMessage="1" errorTitle="全角カタカナ入力" error="全角カタカナでの登録をお願いします" prompt="カナ（全角）入力でお願いします" sqref="I10:K10 F10:G10" xr:uid="{E52C100D-4208-4941-A73D-E7C15222D6DC}">
      <formula1>(F10=PHONETIC(F10))</formula1>
    </dataValidation>
    <dataValidation type="list" allowBlank="1" showInputMessage="1" showErrorMessage="1" promptTitle="研修修了者の在籍" prompt="当センターでの受講歴のある方が在籍されいる場合には「いる」を入力してください" sqref="D53:E53 D55:E55" xr:uid="{31194B2C-3073-482E-B85C-5BC0620798E4}">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40:F40" xr:uid="{4E3B7B75-6CFD-4964-B41F-279452FD00F3}">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1:H41" xr:uid="{F8B194B7-EAB5-4DAC-B548-757364BD94AC}">
      <formula1>LEN(D41)=LENB(D41)</formula1>
    </dataValidation>
    <dataValidation imeMode="hiragana" allowBlank="1" showInputMessage="1" showErrorMessage="1" promptTitle="公認心理士・臨床心理士以外の心理資格があればご入力ださい" prompt="　" sqref="I29:K29" xr:uid="{5B7AB642-881B-4EB4-A19A-6B749EFDD4EA}"/>
    <dataValidation type="list" imeMode="hiragana" allowBlank="1" showInputMessage="1" showErrorMessage="1" promptTitle="心理士資格を入力ください" prompt="記入例：公認心理師、臨床心理士　等" sqref="E29:G29" xr:uid="{F44B7344-E7C2-4209-A9DE-8A34622B83E7}">
      <formula1>"なし,公認心理士,臨床心理士,公認心理士および臨床心理士"</formula1>
    </dataValidation>
    <dataValidation type="list" imeMode="disabled" allowBlank="1" showInputMessage="1" showErrorMessage="1" prompt="修了証書の希望の有無を選択してください" sqref="D20:E20" xr:uid="{76E5A73D-55CA-45BC-BD82-D843D4B24124}">
      <formula1>"必要,不要"</formula1>
    </dataValidation>
    <dataValidation type="list" imeMode="disabled" allowBlank="1" showInputMessage="1" showErrorMessage="1" prompt="身体障害者福祉法第15条指定医について選択してください" sqref="D23:E23" xr:uid="{CA1799AF-F869-487D-9BF5-285334628703}">
      <formula1>"該当,非該当"</formula1>
    </dataValidation>
    <dataValidation imeMode="hiragana" allowBlank="1" showInputMessage="1" showErrorMessage="1" promptTitle="勤務先の事業所名称を入力してください" prompt="_x000a_※株式会社○○などの企業にご所属の場合は法人名に入力いただき、事業所は空欄でも構いません。_x000a_社会福祉法人等で、運営されている団体等で、事業所の名称がある場合にはこの欄に入力してください。" sqref="D14:K14" xr:uid="{447E60BC-B44B-4212-96A1-AFE924192517}"/>
    <dataValidation type="list" imeMode="disabled" allowBlank="1" showInputMessage="1" showErrorMessage="1" sqref="D21:E21" xr:uid="{8BEB51BE-E9F2-488A-8112-921527F56AF4}">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8:F28 D22:F22" xr:uid="{E849DE56-AEC8-44D4-BBE3-C7D11BC234C9}">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5:G25" xr:uid="{CB86296A-F58A-4111-B8EA-EBAAE63D52AE}"/>
    <dataValidation type="textLength" imeMode="off" operator="equal" allowBlank="1" showInputMessage="1" showErrorMessage="1" promptTitle="7桁の郵便番号を記入願います。" prompt="テキスト資料などの送付先「郵便番号」を入力してください_x000a__x000a_記入例：359-8555" sqref="D37:E37" xr:uid="{01AA6635-0B3C-41CD-8E57-28D20510806A}">
      <formula1>8</formula1>
    </dataValidation>
    <dataValidation type="custom" imeMode="hiragana" allowBlank="1" showInputMessage="1" showErrorMessage="1" errorTitle="文字数オーバー" error="25字以内での登録をお願いします" promptTitle="住所②" prompt="テキスト資料などの送付先「住所」を入力してください_x000a_（上欄に記載できなかった場合）_x000a__x000a_※勤務先名はこの欄には入力しないでください" sqref="D39:H39" xr:uid="{77CF69C2-819D-42BC-B9A2-2681CC0596BD}">
      <formula1>LENB(D39)&lt;51</formula1>
    </dataValidation>
    <dataValidation imeMode="disabled" allowBlank="1" showInputMessage="1" showErrorMessage="1" promptTitle="臨床心理士登録番号の入力" prompt="研修会後ポイント取得に必要な参加証明書を発行しますので、ご希望の方は入力してください" sqref="D31:G31" xr:uid="{1AD8F817-5F1A-46F7-B958-CEE9C5ACE627}"/>
    <dataValidation imeMode="disabled" allowBlank="1" showInputMessage="1" showErrorMessage="1" promptTitle="公認心理士登録番号の入力" prompt="申請が通った場合、テーマ別研修の所定の単位取得が可能となります。ご希望の方は入力してください。" sqref="D32:G32" xr:uid="{90228EE4-6626-4DA2-8B8A-CD4A37D95810}"/>
    <dataValidation imeMode="hiragana" allowBlank="1" showInputMessage="1" showErrorMessage="1" promptTitle="心理士資格を入力ください" prompt="記入例：公認心理師、臨床心理士　等" sqref="D29" xr:uid="{A7486096-C09E-41FF-BA71-E2EC5ABCB9D8}"/>
    <dataValidation imeMode="disabled" allowBlank="1" showInputMessage="1" showErrorMessage="1" promptTitle="日本耳鼻咽喉科学会会員番号の入力" prompt="研修会後ポイント取得に必要な参加証明書を発行しますので、ご希望の方は入力してください" sqref="D24:G24" xr:uid="{76F2CBF1-CC8A-4FA0-AEF3-07998638C9C3}"/>
    <dataValidation type="custom" imeMode="hiragana" allowBlank="1" showInputMessage="1" showErrorMessage="1" errorTitle="文字数オーバー" error="25字以内での登録をお願いします" promptTitle="住所①" prompt="テキスト資料などの送付先「住所」を入力してください" sqref="D38:H38" xr:uid="{F81BF31D-35B1-467D-B354-571FFA503B5A}">
      <formula1>LENB(D38)&lt;51</formula1>
    </dataValidation>
    <dataValidation type="whole" imeMode="off" allowBlank="1" showInputMessage="1" showErrorMessage="1" sqref="D65:E65" xr:uid="{6FE7D226-0FBC-40CC-910B-3AF491E4C014}">
      <formula1>0</formula1>
      <formula2>10000</formula2>
    </dataValidation>
    <dataValidation type="whole" imeMode="off" allowBlank="1" showInputMessage="1" showErrorMessage="1" errorTitle="数値エラー" error="0から11の間でお願いします" prompt="予定月を入力してください" sqref="I58" xr:uid="{78E8D589-0C68-4A5A-BD96-C3EEF7468DF8}">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8" xr:uid="{B0D003AA-889D-4DCE-9538-FCAE7F642ED8}">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3" xr:uid="{D907D031-B5D7-4AD4-ADD2-1890A7596E14}">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7" xr:uid="{0F58357D-0934-49CE-8184-E9DD87D66C93}">
      <formula1>0</formula1>
      <formula2>11</formula2>
    </dataValidation>
    <dataValidation type="whole" imeMode="off" allowBlank="1" showInputMessage="1" showErrorMessage="1" prompt="予定年を入力してください" sqref="G58" xr:uid="{A4F59E0D-D2F4-4302-ABC5-1E9A1C0E2AA0}">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4" xr:uid="{621ABE48-D001-496F-BBDD-9CDF22328585}">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30" xr:uid="{834EE600-0B40-4D69-B49E-7F5821A5EF66}">
      <formula1>0</formula1>
      <formula2>11</formula2>
    </dataValidation>
    <dataValidation type="date" imeMode="disabled" allowBlank="1" showInputMessage="1" showErrorMessage="1" promptTitle="西暦で入力してください。" prompt="_x000a_例：「2000/01/01」_x000a_（表示は2000年1月1日となります）" sqref="D11:F11" xr:uid="{D19D66C5-FF3E-4DCF-BE19-7EFE53A98A36}">
      <formula1>7306</formula1>
      <formula2>73050</formula2>
    </dataValidation>
    <dataValidation type="whole" imeMode="off" allowBlank="1" showInputMessage="1" showErrorMessage="1" prompt="メールアドレスが自宅が職場なのかを番号で入力してください" sqref="J41" xr:uid="{49513C18-31C0-4DE9-9C8A-CDB682F56FC9}">
      <formula1>1</formula1>
      <formula2>2</formula2>
    </dataValidation>
    <dataValidation type="whole" imeMode="off" allowBlank="1" showInputMessage="1" showErrorMessage="1" prompt="テキスト資料・納入告知書・修了証書の送付先（自宅・職場）を番号で入力してください" sqref="J38" xr:uid="{15D58291-AB5F-4A76-BCB1-2FC64C7B0D5E}">
      <formula1>1</formula1>
      <formula2>2</formula2>
    </dataValidation>
    <dataValidation type="whole" imeMode="off" allowBlank="1" showInputMessage="1" showErrorMessage="1" prompt="研修当日連絡がつく電話番号が自宅か職場なのかを番号で入力してください" sqref="J40" xr:uid="{85BA7E2A-E218-4E67-9E9C-283CB0617252}">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3:E73" xr:uid="{12531D5A-4C4A-4571-9E30-5DAE70512099}">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6:K76" xr:uid="{D3643D81-F3D0-404A-A058-8A68176D37E5}"/>
    <dataValidation type="list" allowBlank="1" showDropDown="1" showInputMessage="1" showErrorMessage="1" prompt="セルの右にある「▼」ボタンを押してリストから選択してください_x000a__x000a_（下の「キャンセル」）を押してやり直してください）" sqref="N4" xr:uid="{93410BD2-814D-4E0C-B619-B02500FAF8D6}">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7FB5338E-CF99-4460-8F13-BEFE6465DFC8}"/>
    <dataValidation type="list" allowBlank="1" showInputMessage="1" showErrorMessage="1" sqref="D79:E79" xr:uid="{8280B064-26C3-4AB2-A890-7A45383A6834}">
      <formula1>"同意する,同意しない"</formula1>
    </dataValidation>
    <dataValidation type="list" allowBlank="1" showInputMessage="1" showErrorMessage="1" sqref="F55" xr:uid="{F60C0800-11CC-4AA9-B547-16F837FDC4E8}">
      <formula1>"行っている,今後行う予定がある,行う予定はない"</formula1>
    </dataValidation>
    <dataValidation type="list" allowBlank="1" showInputMessage="1" showErrorMessage="1" sqref="J47 F49 D48:E48 H49 F47 H47" xr:uid="{4FC4F694-E2C5-4E73-9EA5-57AACBFC75E3}">
      <formula1>"有,無"</formula1>
    </dataValidation>
    <dataValidation showInputMessage="1" showErrorMessage="1" sqref="B56 B74 B76 B52 B58 B54 D47 D49" xr:uid="{27A9B3DE-14B6-43A3-A4CA-F34CCE57086E}"/>
    <dataValidation imeMode="disabled" allowBlank="1" showInputMessage="1" showErrorMessage="1" promptTitle="現在の勤務先での職名をご記入ください" prompt="記入例：〇〇科医師、○○係長、主任、サービス管理責任者など" sqref="H31:J32 H24:J25" xr:uid="{45167FAB-FAB2-459F-BE16-FAFE7442402F}"/>
    <dataValidation imeMode="halfAlpha" showInputMessage="1" showErrorMessage="1" errorTitle="経験年数確認" error="この研修会の実施要項で、受講資格の経験年数をご確認ください。" sqref="H27 H18 H33:H34 H58 H30" xr:uid="{5BC48A41-E66F-47B8-A8E1-B3FA24579479}"/>
    <dataValidation imeMode="halfAlpha" showInputMessage="1" showErrorMessage="1" sqref="E33:F34 E30:F30 E27:F27 N22" xr:uid="{4A0CA691-DE9C-4F99-B8BE-D4F8AE3ED6C7}"/>
    <dataValidation type="custom" imeMode="off" allowBlank="1" showInputMessage="1" showErrorMessage="1" prompt="@も含め半角で正確に入力してください" sqref="M4" xr:uid="{6C26C315-8F67-445B-89C7-87A666D8E3C5}">
      <formula1>COUNTIF(M4,"*@*")</formula1>
    </dataValidation>
    <dataValidation type="list" allowBlank="1" showInputMessage="1" showErrorMessage="1" sqref="B75 B77:B80 B57 B53 B44:B51 B59:B73 B55 B19:B35" xr:uid="{E397EF7C-5DAE-4283-818A-8E35B2859641}">
      <formula1>"-,使用"</formula1>
    </dataValidation>
    <dataValidation allowBlank="1" showDropDown="1" showInputMessage="1" showErrorMessage="1" sqref="J4:K4 M54 N4 E47 E49 AU1" xr:uid="{99929CD0-E6EC-4C94-8F4D-E40757ADA174}"/>
    <dataValidation imeMode="hiragana" allowBlank="1" showInputMessage="1" showErrorMessage="1" sqref="J5 M42 M55 J60 M78:M80 B81:B85 M61 M86 G55 F51:G51 J77:J79 J9 J75 G9 J20:J21 F20:G21 G73 J73 J65 F48 D18 M88 F65:G65 H10 G47:G49 BW1 J51 D33:D34 G57 J57 J48 M82 BY1 F23:G23 J23 G77:G79 D27 C35 D30 J55 D36 G75 C66:C72 D63 G60 F53:G53 J53 D81 D58 D89 D66:D70 M84 D83 C49:C50 AI1 AV1 BS1:BU1 BB1 CA1 CC1 C84:C89" xr:uid="{4E4F36C1-DBDF-4B62-AF7E-A3CEDB388B7A}"/>
    <dataValidation imeMode="off" allowBlank="1" showInputMessage="1" showErrorMessage="1" sqref="I38:I39 C81:C83 F37:J37 K5 J39 G40:H40" xr:uid="{B1931BBE-14BF-45DE-A07C-3A4FA0177F56}"/>
    <dataValidation type="date" imeMode="disabled" allowBlank="1" showInputMessage="1" showErrorMessage="1" sqref="G11 I11:J11 G22 I22:J22 G28 I28:J28" xr:uid="{CF3B86E0-BF9B-4C8E-B13E-EE99D4A96878}">
      <formula1>7306</formula1>
      <formula2>73050</formula2>
    </dataValidation>
    <dataValidation imeMode="off" showInputMessage="1" showErrorMessage="1" prompt="@も含め半角で正確に入力してください" sqref="I40:I41" xr:uid="{2DF9BF5C-118D-4165-8948-0EE2F6DFF77B}"/>
    <dataValidation type="textLength" imeMode="hiragana" allowBlank="1" showInputMessage="1" showErrorMessage="1" sqref="I47:I48 H20:I21 H60:I60 H73:I73 H55:I55 H53:I53 H65:I65 H57:I57 H48 H51:I51 H23:I23 H77:I79 H75:I75 M56 AW1" xr:uid="{D567A50E-230C-4C1B-B133-EB6091AB3418}">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9" xr:uid="{91F86E06-6379-4621-8E5C-55BC91B2C947}"/>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4A0FDBA0-B894-46B0-95DE-B06685207112}"/>
  </dataValidations>
  <pageMargins left="0.25" right="0.25" top="0.75" bottom="0.75" header="0.3" footer="0.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2025-09-02T06:54:06Z</dcterms:created>
  <dcterms:modified xsi:type="dcterms:W3CDTF">2025-09-02T06:55:18Z</dcterms:modified>
</cp:coreProperties>
</file>