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25BE8269-1F20-44B0-AA7D-7ADADDB71A0F}" xr6:coauthVersionLast="47" xr6:coauthVersionMax="47" xr10:uidLastSave="{00000000-0000-0000-0000-000000000000}"/>
  <workbookProtection lockStructure="1"/>
  <bookViews>
    <workbookView xWindow="0" yWindow="1425" windowWidth="19200" windowHeight="13935" xr2:uid="{04C52D3A-805F-43A4-BEC7-C57F486A820B}"/>
  </bookViews>
  <sheets>
    <sheet name="入力フォーム" sheetId="1" r:id="rId1"/>
    <sheet name="推薦状" sheetId="2" r:id="rId2"/>
  </sheets>
  <definedNames>
    <definedName name="_xlnm.Print_Area" localSheetId="1">推薦状!$A$1:$J$30</definedName>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 i="2" l="1"/>
  <c r="C24" i="2"/>
  <c r="E22" i="2"/>
  <c r="D21" i="2"/>
  <c r="C21" i="2"/>
  <c r="D20" i="2"/>
  <c r="C20" i="2"/>
  <c r="C19" i="2" s="1"/>
  <c r="J18" i="2"/>
  <c r="D18" i="2"/>
  <c r="J17" i="2"/>
  <c r="D17" i="2"/>
  <c r="J16" i="2"/>
  <c r="D16" i="2"/>
  <c r="D15" i="2"/>
  <c r="H13" i="2"/>
  <c r="G13" i="2"/>
  <c r="E13" i="2"/>
  <c r="D13" i="2"/>
  <c r="C13" i="2"/>
  <c r="E12" i="2"/>
  <c r="C12" i="2"/>
  <c r="E11" i="2"/>
  <c r="C11" i="2"/>
  <c r="H10" i="2"/>
  <c r="E10" i="2"/>
  <c r="D9" i="2"/>
  <c r="C9" i="2"/>
  <c r="D8" i="2"/>
  <c r="C8" i="2"/>
  <c r="D7" i="2"/>
  <c r="L6" i="2"/>
  <c r="D6" i="2"/>
  <c r="G6" i="2" s="1"/>
  <c r="L5" i="2"/>
  <c r="E5" i="2"/>
  <c r="E4" i="2"/>
  <c r="C2" i="2"/>
  <c r="K151" i="1"/>
  <c r="B142" i="1"/>
  <c r="B141" i="1"/>
  <c r="K138" i="1"/>
  <c r="N104" i="1"/>
  <c r="N103" i="1"/>
  <c r="N102" i="1"/>
  <c r="N96" i="1"/>
  <c r="N95" i="1"/>
  <c r="N94" i="1"/>
  <c r="N93" i="1"/>
  <c r="N92" i="1"/>
  <c r="N91" i="1"/>
  <c r="N90" i="1"/>
  <c r="N89" i="1"/>
  <c r="N88" i="1"/>
  <c r="N87" i="1"/>
  <c r="N86" i="1"/>
  <c r="N85" i="1"/>
  <c r="C85" i="1"/>
  <c r="N84" i="1"/>
  <c r="BY3" i="1" s="1"/>
  <c r="N83" i="1"/>
  <c r="BX3" i="1" s="1"/>
  <c r="C83" i="1"/>
  <c r="N82" i="1"/>
  <c r="N81" i="1"/>
  <c r="V80" i="1"/>
  <c r="S80" i="1"/>
  <c r="U80" i="1" s="1"/>
  <c r="P80" i="1" s="1"/>
  <c r="N80" i="1"/>
  <c r="BU3" i="1" s="1"/>
  <c r="N79" i="1"/>
  <c r="N78" i="1"/>
  <c r="K78" i="1"/>
  <c r="N77" i="1"/>
  <c r="K77" i="1"/>
  <c r="N76" i="1"/>
  <c r="BQ3" i="1" s="1"/>
  <c r="N75" i="1"/>
  <c r="BP3" i="1" s="1"/>
  <c r="N74" i="1"/>
  <c r="N73" i="1"/>
  <c r="N72" i="1"/>
  <c r="N71" i="1"/>
  <c r="N70" i="1"/>
  <c r="N69" i="1"/>
  <c r="BJ3" i="1" s="1"/>
  <c r="N68" i="1"/>
  <c r="BI3" i="1" s="1"/>
  <c r="N67" i="1"/>
  <c r="BH3" i="1" s="1"/>
  <c r="V66" i="1"/>
  <c r="S66" i="1"/>
  <c r="U66" i="1" s="1"/>
  <c r="P66" i="1" s="1"/>
  <c r="N66" i="1"/>
  <c r="N65" i="1"/>
  <c r="N64" i="1"/>
  <c r="BE3" i="1" s="1"/>
  <c r="V63" i="1"/>
  <c r="S63" i="1"/>
  <c r="U63" i="1" s="1"/>
  <c r="P63" i="1" s="1"/>
  <c r="N63" i="1"/>
  <c r="BD3" i="1" s="1"/>
  <c r="N62" i="1"/>
  <c r="BC3" i="1" s="1"/>
  <c r="N61" i="1"/>
  <c r="BB3" i="1" s="1"/>
  <c r="N59" i="1"/>
  <c r="AZ3" i="1" s="1"/>
  <c r="N58" i="1"/>
  <c r="N57" i="1"/>
  <c r="N56" i="1"/>
  <c r="N55" i="1"/>
  <c r="N54" i="1"/>
  <c r="AU3" i="1" s="1"/>
  <c r="N53" i="1"/>
  <c r="AT3" i="1" s="1"/>
  <c r="N52" i="1"/>
  <c r="AS3" i="1" s="1"/>
  <c r="N51" i="1"/>
  <c r="AR3" i="1" s="1"/>
  <c r="N50" i="1"/>
  <c r="N49" i="1"/>
  <c r="I49" i="1"/>
  <c r="N48" i="1"/>
  <c r="N47" i="1"/>
  <c r="AN3" i="1" s="1"/>
  <c r="P46" i="1"/>
  <c r="Q46" i="1" s="1"/>
  <c r="A46" i="1" s="1"/>
  <c r="N46" i="1"/>
  <c r="AM3" i="1" s="1"/>
  <c r="C46" i="1"/>
  <c r="Q45" i="1"/>
  <c r="P45" i="1"/>
  <c r="N45" i="1"/>
  <c r="AL3" i="1" s="1"/>
  <c r="C45" i="1"/>
  <c r="A45" i="1"/>
  <c r="Q44" i="1"/>
  <c r="A44" i="1" s="1"/>
  <c r="P44" i="1"/>
  <c r="N44" i="1"/>
  <c r="C44" i="1"/>
  <c r="N43" i="1"/>
  <c r="Q42" i="1"/>
  <c r="N42" i="1"/>
  <c r="Q41" i="1"/>
  <c r="N41" i="1"/>
  <c r="K41" i="1"/>
  <c r="Q40" i="1"/>
  <c r="N40" i="1"/>
  <c r="K40" i="1"/>
  <c r="Q39" i="1"/>
  <c r="N39" i="1"/>
  <c r="AF3" i="1" s="1"/>
  <c r="L39" i="1"/>
  <c r="Q38" i="1"/>
  <c r="N38" i="1"/>
  <c r="L38" i="1"/>
  <c r="K38" i="1"/>
  <c r="Q37" i="1"/>
  <c r="N37" i="1"/>
  <c r="AD3" i="1" s="1"/>
  <c r="N36" i="1"/>
  <c r="AC3" i="1" s="1"/>
  <c r="C36" i="1"/>
  <c r="N35" i="1"/>
  <c r="L35" i="1"/>
  <c r="K35" i="1"/>
  <c r="Q34" i="1"/>
  <c r="N34" i="1"/>
  <c r="Q33" i="1"/>
  <c r="N33" i="1"/>
  <c r="N32" i="1"/>
  <c r="Y3" i="1" s="1"/>
  <c r="L32" i="1"/>
  <c r="N31" i="1"/>
  <c r="L31" i="1"/>
  <c r="Q30" i="1"/>
  <c r="N30" i="1"/>
  <c r="W3" i="1" s="1"/>
  <c r="N29" i="1"/>
  <c r="V3" i="1" s="1"/>
  <c r="N28" i="1"/>
  <c r="U3" i="1" s="1"/>
  <c r="G28" i="1"/>
  <c r="Q27" i="1"/>
  <c r="N27" i="1"/>
  <c r="N26" i="1"/>
  <c r="N25" i="1"/>
  <c r="L25" i="1"/>
  <c r="N24" i="1"/>
  <c r="Q3" i="1" s="1"/>
  <c r="L24" i="1"/>
  <c r="N23" i="1"/>
  <c r="P3" i="1" s="1"/>
  <c r="N22" i="1"/>
  <c r="L22" i="1"/>
  <c r="G22" i="1"/>
  <c r="N21" i="1"/>
  <c r="N20" i="1"/>
  <c r="V19" i="1"/>
  <c r="U19" i="1"/>
  <c r="P19" i="1" s="1"/>
  <c r="T19" i="1"/>
  <c r="S19" i="1"/>
  <c r="R19" i="1"/>
  <c r="Q19" i="1"/>
  <c r="N19" i="1"/>
  <c r="L19" i="1"/>
  <c r="Q17" i="1" s="1"/>
  <c r="Q18" i="1"/>
  <c r="N18" i="1"/>
  <c r="K3" i="1" s="1"/>
  <c r="L18" i="1"/>
  <c r="N17" i="1"/>
  <c r="L17" i="1"/>
  <c r="Q16" i="1"/>
  <c r="N16" i="1"/>
  <c r="I3" i="1" s="1"/>
  <c r="L16" i="1"/>
  <c r="Q15" i="1"/>
  <c r="N15" i="1"/>
  <c r="L15" i="1"/>
  <c r="N14" i="1"/>
  <c r="Q13" i="1"/>
  <c r="N13" i="1"/>
  <c r="F3" i="1" s="1"/>
  <c r="N12" i="1"/>
  <c r="E3" i="1" s="1"/>
  <c r="L12" i="1"/>
  <c r="L98" i="1" s="1"/>
  <c r="N11" i="1"/>
  <c r="D3" i="1" s="1"/>
  <c r="L11" i="1"/>
  <c r="Q10" i="1" s="1"/>
  <c r="G11" i="1"/>
  <c r="S10" i="1"/>
  <c r="N10" i="1"/>
  <c r="L10" i="1"/>
  <c r="Q9" i="1"/>
  <c r="N9" i="1"/>
  <c r="L9" i="1"/>
  <c r="N7" i="1"/>
  <c r="P6" i="1"/>
  <c r="O6" i="1"/>
  <c r="N6" i="1"/>
  <c r="M6" i="1"/>
  <c r="C7" i="1" s="1"/>
  <c r="CK3" i="1"/>
  <c r="CJ3" i="1"/>
  <c r="CI3" i="1"/>
  <c r="CH3" i="1"/>
  <c r="CG3" i="1"/>
  <c r="CF3" i="1"/>
  <c r="CE3" i="1"/>
  <c r="CD3" i="1"/>
  <c r="CC3" i="1"/>
  <c r="CB3" i="1"/>
  <c r="CA3" i="1"/>
  <c r="BZ3" i="1"/>
  <c r="BW3" i="1"/>
  <c r="BV3" i="1"/>
  <c r="BT3" i="1"/>
  <c r="BS3" i="1"/>
  <c r="BR3" i="1"/>
  <c r="BO3" i="1"/>
  <c r="BN3" i="1"/>
  <c r="BM3" i="1"/>
  <c r="BL3" i="1"/>
  <c r="BK3" i="1"/>
  <c r="BG3" i="1"/>
  <c r="BF3" i="1"/>
  <c r="BA3" i="1"/>
  <c r="AY3" i="1"/>
  <c r="AX3" i="1"/>
  <c r="AW3" i="1"/>
  <c r="AV3" i="1"/>
  <c r="AQ3" i="1"/>
  <c r="AP3" i="1"/>
  <c r="AO3" i="1"/>
  <c r="AK3" i="1"/>
  <c r="AJ3" i="1"/>
  <c r="AI3" i="1"/>
  <c r="AH3" i="1"/>
  <c r="AG3" i="1"/>
  <c r="AE3" i="1"/>
  <c r="AB3" i="1"/>
  <c r="AA3" i="1"/>
  <c r="Z3" i="1"/>
  <c r="X3" i="1"/>
  <c r="T3" i="1"/>
  <c r="S3" i="1"/>
  <c r="R3" i="1"/>
  <c r="O3" i="1"/>
  <c r="N3" i="1"/>
  <c r="M3" i="1"/>
  <c r="L3" i="1"/>
  <c r="J3" i="1"/>
  <c r="H3" i="1"/>
  <c r="G3" i="1"/>
  <c r="C3" i="1"/>
  <c r="B3" i="1"/>
  <c r="A3" i="1"/>
  <c r="C8" i="1" l="1"/>
  <c r="L99" i="1"/>
  <c r="T80" i="1"/>
  <c r="T63" i="1"/>
  <c r="T66" i="1"/>
</calcChain>
</file>

<file path=xl/sharedStrings.xml><?xml version="1.0" encoding="utf-8"?>
<sst xmlns="http://schemas.openxmlformats.org/spreadsheetml/2006/main" count="646" uniqueCount="324">
  <si>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</si>
  <si>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</si>
  <si>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</si>
  <si>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</si>
  <si>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</si>
  <si>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</si>
  <si>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</si>
  <si>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</si>
  <si>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</si>
  <si>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</si>
  <si>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</si>
  <si>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</si>
  <si>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</si>
  <si>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</si>
  <si>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</si>
  <si>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</si>
  <si>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</si>
  <si>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</si>
  <si>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</si>
  <si>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</si>
  <si>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</si>
  <si>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</si>
  <si>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</si>
  <si>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</si>
  <si>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</si>
  <si>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</si>
  <si>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</si>
  <si>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</si>
  <si>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</si>
  <si>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</si>
  <si>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</si>
  <si>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</si>
  <si>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</si>
  <si>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</si>
  <si>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</si>
  <si>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</si>
  <si>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</si>
  <si>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</si>
  <si>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</si>
  <si>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</si>
  <si>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</si>
  <si>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</si>
  <si>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</si>
  <si>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</si>
  <si>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</si>
  <si>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</si>
  <si>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</si>
  <si>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</si>
  <si>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</si>
  <si>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</si>
  <si>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</si>
  <si>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</si>
  <si>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</si>
  <si>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</si>
  <si>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</si>
  <si>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</si>
  <si>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</si>
  <si>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</si>
  <si>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</si>
  <si>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</si>
  <si>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</si>
  <si>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</si>
  <si>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</si>
  <si>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</si>
  <si>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</si>
  <si>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</si>
  <si>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</si>
  <si>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</si>
  <si>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</si>
  <si>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</si>
  <si>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</si>
  <si>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</si>
  <si>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</si>
  <si>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</si>
  <si>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</si>
  <si>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</si>
  <si>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</si>
  <si>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</si>
  <si>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</si>
  <si>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</si>
  <si>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</si>
  <si>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</si>
  <si>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</si>
  <si>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</si>
  <si>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</si>
  <si>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</si>
  <si>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</si>
  <si>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</si>
  <si>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</si>
  <si>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</si>
  <si>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</si>
  <si>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</si>
  <si>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</si>
  <si>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</si>
  <si>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</si>
  <si>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</si>
  <si>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</si>
  <si>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</si>
  <si>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</si>
  <si>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</si>
  <si>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</si>
  <si>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</si>
  <si>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</si>
  <si>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</si>
  <si>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</si>
  <si>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</si>
  <si>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</si>
  <si>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</si>
  <si>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</si>
  <si>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</si>
  <si>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</si>
  <si>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</si>
  <si>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</si>
  <si>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</si>
  <si>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</si>
  <si>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</si>
  <si>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</si>
  <si>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</si>
  <si>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</si>
  <si>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</si>
  <si>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</si>
  <si>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</si>
  <si>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</si>
  <si>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</si>
  <si>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</si>
  <si>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</si>
  <si>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</si>
  <si>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</si>
  <si>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</si>
  <si>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</si>
  <si>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</si>
  <si>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</si>
  <si>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</si>
  <si>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</si>
  <si>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</si>
  <si>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</si>
  <si>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</si>
  <si>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</si>
  <si>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</si>
  <si>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</si>
  <si>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</si>
  <si>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</si>
  <si>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</si>
  <si>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</si>
  <si>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</si>
  <si>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</si>
  <si>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</si>
  <si>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</si>
  <si>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</si>
  <si>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</si>
  <si>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</si>
  <si>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</si>
  <si>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</si>
  <si>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</si>
  <si>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</si>
  <si>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</si>
  <si>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</si>
  <si>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</si>
  <si>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</si>
  <si>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</si>
  <si>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</si>
  <si>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</si>
  <si>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</si>
  <si>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</si>
  <si>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</si>
  <si>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</si>
  <si>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</si>
  <si>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</si>
  <si>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</si>
  <si>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</si>
  <si>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</si>
  <si>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</si>
  <si>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</si>
  <si>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</si>
  <si>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</si>
  <si>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発達障害者支援専門研修会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</si>
  <si>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</si>
  <si>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</si>
  <si>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</si>
  <si>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</si>
  <si>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</si>
  <si>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</si>
  <si>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</si>
  <si>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</si>
  <si>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</si>
  <si>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</si>
  <si>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</si>
  <si>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</si>
  <si>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</si>
  <si>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</si>
  <si>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</si>
  <si>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</si>
  <si>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</si>
  <si>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</si>
  <si>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</si>
  <si>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</si>
  <si>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</si>
  <si>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</si>
  <si>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（発達障害支援）</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</si>
  <si>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</si>
  <si>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</si>
  <si>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</si>
  <si>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</si>
  <si>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</si>
  <si>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</si>
  <si>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t>
  </si>
  <si>
    <t>＊＊＊</t>
  </si>
  <si>
    <t>G</t>
    <phoneticPr fontId="4"/>
  </si>
  <si>
    <t>その他</t>
    <rPh sb="2" eb="3">
      <t>ホカ</t>
    </rPh>
    <phoneticPr fontId="4"/>
  </si>
  <si>
    <t>**</t>
    <phoneticPr fontId="4"/>
  </si>
  <si>
    <t>＊＊＊＊＊＊</t>
  </si>
  <si>
    <t>H</t>
    <phoneticPr fontId="4"/>
  </si>
  <si>
    <t>I</t>
    <phoneticPr fontId="4"/>
  </si>
  <si>
    <t>J</t>
    <phoneticPr fontId="4"/>
  </si>
  <si>
    <t>受講資格</t>
  </si>
  <si>
    <t>実施要項の受講資格をご確認ください。①or②or③に該当する方が対象です。
また、Zoom環境および２日間全日程に参加できることも必要条件になります。</t>
  </si>
  <si>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</si>
  <si>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</si>
  <si>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</si>
  <si>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</si>
  <si>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</si>
  <si>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</si>
  <si>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</si>
  <si>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</si>
  <si>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</si>
  <si>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</si>
  <si>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</si>
  <si>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</si>
  <si>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</si>
  <si>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</si>
  <si>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</si>
  <si>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</si>
  <si>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</si>
  <si>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</si>
  <si>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</si>
  <si>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</si>
  <si>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</si>
  <si>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</si>
  <si>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下のタブの推薦状を印刷して、推薦者の「ご所属」「お役職名」も併せてご氏名を記載の上、ＰＤＦファイルとしてご送信お願いいたします。</t>
  </si>
  <si>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</si>
  <si>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</si>
  <si>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</si>
  <si>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</si>
  <si>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</si>
  <si>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</si>
  <si>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</si>
  <si>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</si>
  <si>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</si>
  <si>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</si>
  <si>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</si>
  <si>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</si>
  <si>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</si>
  <si>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</si>
  <si>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</si>
  <si>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</si>
  <si>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</si>
  <si>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</si>
  <si>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</si>
  <si>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</si>
  <si>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</si>
  <si>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</si>
  <si>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</si>
  <si>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</si>
  <si>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</si>
  <si>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</si>
  <si>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</si>
  <si>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</si>
  <si>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</si>
  <si>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</si>
  <si>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</si>
  <si>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</si>
  <si>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</si>
  <si>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</si>
  <si>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</si>
  <si>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</si>
  <si>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</si>
  <si>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</si>
  <si>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</si>
  <si>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</si>
  <si>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</si>
  <si>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</si>
  <si>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</si>
  <si>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</si>
  <si>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①―①発達障害者支援センターの職員又は地域支援マネジャーで研修会修了者</t>
    <phoneticPr fontId="4"/>
  </si>
  <si>
    <t>和歌山県</t>
  </si>
  <si>
    <t>①―②発達障害者支援センターの職員又は地域支援マネジャーで実務経験３年以上</t>
    <phoneticPr fontId="4"/>
  </si>
  <si>
    <t>鳥取県</t>
  </si>
  <si>
    <t>②―①発達障害者支援センター以外の地域支援マネジャーで研修会修了者</t>
    <phoneticPr fontId="4"/>
  </si>
  <si>
    <t>島根県</t>
  </si>
  <si>
    <t>②―②発達障害者支援センター以外の地域支援マネジャーで実務経験３年以上</t>
    <phoneticPr fontId="4"/>
  </si>
  <si>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</si>
  <si>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</si>
  <si>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</si>
  <si>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</si>
  <si>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</si>
  <si>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</si>
  <si>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</si>
  <si>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</si>
  <si>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</si>
  <si>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</si>
  <si>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</si>
  <si>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</si>
  <si>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</si>
  <si>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</si>
  <si>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</si>
  <si>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</si>
  <si>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①―①発達障害者支援センターの職員又は地域支援マネジャーで研修会修了者
①―②発達障害者支援センターの職員又は地域支援マネジャーで実務経験３年以上
②―①発達障害者支援センター以外の地域支援マネジャーで研修会修了者
②―②発達障害者支援センター以外の地域支援マネジャーで実務経験３年以上</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</si>
  <si>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</si>
  <si>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</si>
  <si>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</si>
  <si>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</si>
  <si>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</si>
  <si>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</si>
  <si>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</si>
  <si>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</si>
  <si>
    <t>勤務先名称</t>
  </si>
  <si>
    <t>経験年数</t>
  </si>
  <si>
    <t>か月</t>
  </si>
  <si>
    <t>郵便物の送付先</t>
    <rPh sb="0" eb="3">
      <t>ユウビンブツ</t>
    </rPh>
    <phoneticPr fontId="4"/>
  </si>
  <si>
    <t>同意</t>
    <rPh sb="0" eb="2">
      <t>ドウイ</t>
    </rPh>
    <phoneticPr fontId="4"/>
  </si>
  <si>
    <t>　上記の者を受講者として推薦する</t>
    <rPh sb="6" eb="8">
      <t>ジュコウ</t>
    </rPh>
    <rPh sb="8" eb="9">
      <t>シャ</t>
    </rPh>
    <phoneticPr fontId="4"/>
  </si>
  <si>
    <t>　　　令和　　　年　　　月　　　日</t>
    <phoneticPr fontId="4"/>
  </si>
  <si>
    <t>（所属・役職）
（署　　　名）</t>
    <rPh sb="1" eb="3">
      <t>ショゾク</t>
    </rPh>
    <rPh sb="4" eb="6">
      <t>ヤクショク</t>
    </rPh>
    <rPh sb="10" eb="11">
      <t>ショ</t>
    </rPh>
    <rPh sb="14" eb="15">
      <t>ナ</t>
    </rPh>
    <phoneticPr fontId="4"/>
  </si>
  <si>
    <t>公印（自筆の場合不要）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</si>
</sst>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ggge&quot;年&quot;m&quot;月&quot;d&quot;日印刷&quot;\)"/>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
      <sz val="9"/>
      <color rgb="FF000000"/>
      <name val="Meiryo UI"/>
      <family val="3"/>
      <charset val="128"/>
    </font>
    <font>
      <b/>
      <sz val="9"/>
      <color theme="0" tint="-0.14999847407452621"/>
      <name val="MS PGothic"/>
      <family val="3"/>
      <charset val="128"/>
    </font>
    <font>
      <b/>
      <sz val="9"/>
      <color theme="0" tint="-0.14999847407452621"/>
      <name val="游ゴシック"/>
      <family val="2"/>
      <scheme val="minor"/>
    </font>
    <font>
      <b/>
      <sz val="16"/>
      <color theme="1"/>
      <name val="ＭＳ ゴシック"/>
      <family val="3"/>
      <charset val="128"/>
    </font>
    <font>
      <b/>
      <sz val="10"/>
      <name val="MS PGothic"/>
      <family val="3"/>
      <charset val="128"/>
    </font>
    <font>
      <b/>
      <sz val="11"/>
      <color theme="0"/>
      <name val="MS PGothic"/>
      <family val="3"/>
      <charset val="128"/>
    </font>
    <font>
      <b/>
      <sz val="10"/>
      <name val="游ゴシック"/>
      <family val="2"/>
      <scheme val="minor"/>
    </font>
    <font>
      <sz val="8"/>
      <color theme="2" tint="-0.499984740745262"/>
      <name val="ＭＳ 明朝"/>
      <family val="1"/>
      <charset val="128"/>
    </font>
    <font>
      <sz val="9"/>
      <color theme="1"/>
      <name val="ＭＳ 明朝"/>
      <family val="1"/>
      <charset val="128"/>
    </font>
    <font>
      <sz val="9"/>
      <color theme="1"/>
      <name val="游ゴシック"/>
      <family val="2"/>
      <charset val="128"/>
    </font>
    <font>
      <sz val="11"/>
      <color theme="0" tint="-4.9989318521683403E-2"/>
      <name val="游ゴシック"/>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auto="1"/>
      </bottom>
      <diagonal/>
    </border>
    <border>
      <left style="thin">
        <color auto="1"/>
      </left>
      <right/>
      <top/>
      <bottom style="thin">
        <color auto="1"/>
      </bottom>
      <diagonal/>
    </border>
  </borders>
  <cellStyleXfs count="3">
    <xf numFmtId="0" fontId="0" fillId="0" borderId="0"/>
    <xf numFmtId="0" fontId="52" fillId="0" borderId="0" applyNumberFormat="0" applyFill="0" applyBorder="0" applyAlignment="0" applyProtection="0"/>
    <xf numFmtId="0" fontId="33" fillId="0" borderId="0"/>
  </cellStyleXfs>
  <cellXfs count="447">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1" fillId="0" borderId="0" xfId="0" applyFont="1"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74" fillId="0" borderId="0" xfId="0" applyFont="1" applyAlignment="1">
      <alignment vertical="center"/>
    </xf>
    <xf numFmtId="0" fontId="17"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87" fillId="0" borderId="0" xfId="2" applyFont="1" applyAlignment="1">
      <alignment horizontal="center" shrinkToFit="1"/>
    </xf>
    <xf numFmtId="0" fontId="88" fillId="0" borderId="0" xfId="2" applyFont="1" applyAlignment="1">
      <alignment horizontal="center" shrinkToFit="1"/>
    </xf>
    <xf numFmtId="0" fontId="33" fillId="0" borderId="0" xfId="2" applyAlignment="1">
      <alignment vertical="center"/>
    </xf>
    <xf numFmtId="0" fontId="89" fillId="0" borderId="0" xfId="2" applyFont="1" applyAlignment="1">
      <alignment horizontal="center" vertical="center" shrinkToFit="1"/>
    </xf>
    <xf numFmtId="0" fontId="33" fillId="0" borderId="0" xfId="2" applyAlignment="1">
      <alignment horizontal="center" vertical="center" shrinkToFit="1"/>
    </xf>
    <xf numFmtId="0" fontId="32" fillId="0" borderId="27" xfId="2" applyFont="1" applyBorder="1" applyAlignment="1">
      <alignment horizontal="left" vertical="center"/>
    </xf>
    <xf numFmtId="0" fontId="32" fillId="0" borderId="0" xfId="2" applyFont="1" applyAlignment="1">
      <alignment horizontal="left" vertical="center"/>
    </xf>
    <xf numFmtId="0" fontId="6" fillId="0" borderId="0" xfId="2" applyFont="1" applyAlignment="1">
      <alignment horizontal="center" vertical="center"/>
    </xf>
    <xf numFmtId="0" fontId="6" fillId="0" borderId="39" xfId="2" applyFont="1" applyBorder="1" applyAlignment="1">
      <alignment horizontal="right" vertical="center"/>
    </xf>
    <xf numFmtId="0" fontId="33" fillId="0" borderId="39" xfId="2" applyBorder="1" applyAlignment="1">
      <alignment horizontal="right" vertical="center"/>
    </xf>
    <xf numFmtId="0" fontId="6" fillId="0" borderId="1" xfId="2" applyFont="1" applyBorder="1" applyAlignment="1">
      <alignment horizontal="center" vertical="center"/>
    </xf>
    <xf numFmtId="0" fontId="17" fillId="0" borderId="5" xfId="2" applyFont="1" applyBorder="1" applyAlignment="1">
      <alignment horizontal="center" vertical="center"/>
    </xf>
    <xf numFmtId="176" fontId="16" fillId="0" borderId="13" xfId="2" applyNumberFormat="1" applyFont="1" applyBorder="1" applyAlignment="1">
      <alignment horizontal="left" vertical="center"/>
    </xf>
    <xf numFmtId="0" fontId="33" fillId="0" borderId="13" xfId="2" applyBorder="1" applyAlignment="1">
      <alignment horizontal="left" vertical="center"/>
    </xf>
    <xf numFmtId="0" fontId="33" fillId="0" borderId="13" xfId="2" applyBorder="1" applyAlignment="1">
      <alignment vertical="center"/>
    </xf>
    <xf numFmtId="0" fontId="2" fillId="0" borderId="14" xfId="2" applyFont="1" applyBorder="1" applyAlignment="1">
      <alignment vertical="center"/>
    </xf>
    <xf numFmtId="0" fontId="6" fillId="0" borderId="5" xfId="2" applyFont="1" applyBorder="1" applyAlignment="1">
      <alignment horizontal="center" vertical="center"/>
    </xf>
    <xf numFmtId="0" fontId="33" fillId="0" borderId="19" xfId="2" applyBorder="1" applyAlignment="1">
      <alignment vertical="center"/>
    </xf>
    <xf numFmtId="180" fontId="6" fillId="0" borderId="42" xfId="2" applyNumberFormat="1" applyFont="1" applyBorder="1" applyAlignment="1">
      <alignment horizontal="center" vertical="center" wrapText="1"/>
    </xf>
    <xf numFmtId="0" fontId="33" fillId="0" borderId="27" xfId="2" applyBorder="1" applyAlignment="1">
      <alignment vertical="center" wrapText="1"/>
    </xf>
    <xf numFmtId="181" fontId="37" fillId="0" borderId="27" xfId="2" applyNumberFormat="1" applyFont="1" applyBorder="1" applyAlignment="1">
      <alignment horizontal="left" vertical="center" wrapText="1"/>
    </xf>
    <xf numFmtId="0" fontId="33" fillId="0" borderId="27" xfId="2" applyBorder="1" applyAlignment="1">
      <alignment horizontal="left" vertical="center" wrapText="1"/>
    </xf>
    <xf numFmtId="0" fontId="33" fillId="0" borderId="27" xfId="2" applyBorder="1" applyAlignment="1">
      <alignment vertical="center"/>
    </xf>
    <xf numFmtId="0" fontId="33" fillId="0" borderId="31" xfId="2" applyBorder="1" applyAlignment="1">
      <alignment vertical="center"/>
    </xf>
    <xf numFmtId="0" fontId="6" fillId="0" borderId="5" xfId="2" applyFont="1" applyBorder="1" applyAlignment="1">
      <alignment horizontal="left" vertical="center" wrapText="1" indent="1"/>
    </xf>
    <xf numFmtId="0" fontId="33" fillId="0" borderId="3" xfId="2" applyBorder="1" applyAlignment="1">
      <alignment horizontal="left" vertical="center" wrapText="1" indent="1"/>
    </xf>
    <xf numFmtId="0" fontId="33" fillId="0" borderId="23" xfId="2" applyBorder="1" applyAlignment="1">
      <alignment horizontal="left" vertical="center" wrapText="1" inden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176" fontId="16" fillId="0" borderId="13" xfId="2" applyNumberFormat="1" applyFont="1" applyBorder="1" applyAlignment="1">
      <alignment horizontal="left" vertical="center" indent="1"/>
    </xf>
    <xf numFmtId="0" fontId="33" fillId="0" borderId="13" xfId="2" applyBorder="1" applyAlignment="1">
      <alignment horizontal="left" vertical="center" indent="1"/>
    </xf>
    <xf numFmtId="0" fontId="6" fillId="0" borderId="3" xfId="2" applyFont="1" applyBorder="1" applyAlignment="1">
      <alignment horizontal="left" vertical="center"/>
    </xf>
    <xf numFmtId="176" fontId="16" fillId="0" borderId="13" xfId="2" applyNumberFormat="1" applyFont="1" applyBorder="1" applyAlignment="1">
      <alignment horizontal="left" vertical="center" indent="1"/>
    </xf>
    <xf numFmtId="0" fontId="2" fillId="0" borderId="3" xfId="2" applyFont="1" applyBorder="1" applyAlignment="1">
      <alignment horizontal="center" vertical="top" wrapText="1"/>
    </xf>
    <xf numFmtId="0" fontId="6" fillId="0" borderId="31" xfId="2" applyFont="1" applyBorder="1" applyAlignment="1">
      <alignment horizontal="center" vertical="center"/>
    </xf>
    <xf numFmtId="0" fontId="6" fillId="0" borderId="1" xfId="2" applyFont="1" applyBorder="1" applyAlignment="1">
      <alignment horizontal="center" vertical="center" shrinkToFit="1"/>
    </xf>
    <xf numFmtId="0" fontId="6" fillId="0" borderId="43" xfId="2" applyFont="1" applyBorder="1" applyAlignment="1">
      <alignment horizontal="center" vertical="center"/>
    </xf>
    <xf numFmtId="0" fontId="16" fillId="0" borderId="3" xfId="2" applyFont="1" applyBorder="1" applyAlignment="1">
      <alignment horizontal="right" vertical="center"/>
    </xf>
    <xf numFmtId="49" fontId="33" fillId="0" borderId="3" xfId="2" applyNumberFormat="1" applyBorder="1" applyAlignment="1">
      <alignment horizontal="center" vertical="top"/>
    </xf>
    <xf numFmtId="0" fontId="23" fillId="0" borderId="31" xfId="2" applyFont="1" applyBorder="1" applyAlignment="1">
      <alignment horizontal="left" vertical="top"/>
    </xf>
    <xf numFmtId="0" fontId="6" fillId="0" borderId="5" xfId="2" applyFont="1" applyBorder="1" applyAlignment="1">
      <alignment horizontal="center" vertical="center" shrinkToFit="1"/>
    </xf>
    <xf numFmtId="0" fontId="16" fillId="0" borderId="3" xfId="2" applyFont="1" applyBorder="1" applyAlignment="1">
      <alignment horizontal="right" vertical="center" wrapText="1"/>
    </xf>
    <xf numFmtId="0" fontId="33" fillId="0" borderId="3" xfId="2" applyBorder="1" applyAlignment="1">
      <alignment horizontal="center" vertical="top"/>
    </xf>
    <xf numFmtId="0" fontId="23" fillId="0" borderId="31" xfId="2" applyFont="1" applyBorder="1" applyAlignment="1">
      <alignment horizontal="left" vertical="top" wrapText="1"/>
    </xf>
    <xf numFmtId="0" fontId="90" fillId="0" borderId="0" xfId="2" applyFont="1" applyAlignment="1">
      <alignment horizontal="left"/>
    </xf>
    <xf numFmtId="0" fontId="6" fillId="0" borderId="0" xfId="2" applyFont="1" applyAlignment="1">
      <alignment horizontal="left" vertical="center" indent="1"/>
    </xf>
    <xf numFmtId="0" fontId="33" fillId="0" borderId="0" xfId="2" applyAlignment="1">
      <alignment horizontal="left" vertical="center" indent="1"/>
    </xf>
    <xf numFmtId="0" fontId="6" fillId="0" borderId="5" xfId="2" applyFont="1" applyBorder="1" applyAlignment="1">
      <alignment horizontal="center" vertical="center" wrapText="1"/>
    </xf>
    <xf numFmtId="0" fontId="33" fillId="0" borderId="3" xfId="2" applyBorder="1" applyAlignment="1">
      <alignment vertical="center" wrapText="1"/>
    </xf>
    <xf numFmtId="0" fontId="33" fillId="0" borderId="31" xfId="2" applyBorder="1" applyAlignment="1">
      <alignment vertical="center" wrapText="1"/>
    </xf>
    <xf numFmtId="0" fontId="33" fillId="0" borderId="3" xfId="2" applyBorder="1" applyAlignment="1">
      <alignment horizontal="left" vertical="center" wrapText="1"/>
    </xf>
    <xf numFmtId="0" fontId="30" fillId="0" borderId="31" xfId="2" applyFont="1" applyBorder="1" applyAlignment="1">
      <alignment horizontal="left" vertical="center"/>
    </xf>
    <xf numFmtId="0" fontId="91" fillId="0" borderId="20" xfId="2" applyFont="1" applyBorder="1" applyAlignment="1">
      <alignment horizontal="left"/>
    </xf>
    <xf numFmtId="0" fontId="53" fillId="0" borderId="0" xfId="2" applyFont="1" applyAlignment="1">
      <alignment horizontal="left"/>
    </xf>
    <xf numFmtId="0" fontId="6" fillId="0" borderId="0" xfId="2" applyFont="1" applyAlignment="1">
      <alignment horizontal="left" vertical="top"/>
    </xf>
    <xf numFmtId="0" fontId="33" fillId="0" borderId="0" xfId="2" applyAlignment="1">
      <alignment horizontal="left" vertical="top"/>
    </xf>
    <xf numFmtId="0" fontId="6" fillId="0" borderId="25" xfId="2" applyFont="1" applyBorder="1" applyAlignment="1">
      <alignment vertical="center" shrinkToFit="1"/>
    </xf>
    <xf numFmtId="0" fontId="33" fillId="0" borderId="3" xfId="2" applyBorder="1" applyAlignment="1">
      <alignment vertical="center" shrinkToFit="1"/>
    </xf>
    <xf numFmtId="0" fontId="33" fillId="0" borderId="23" xfId="2" applyBorder="1" applyAlignment="1">
      <alignment vertical="center" shrinkToFit="1"/>
    </xf>
    <xf numFmtId="0" fontId="6" fillId="0" borderId="25" xfId="2" applyFont="1" applyBorder="1" applyAlignment="1">
      <alignment vertical="center" wrapText="1"/>
    </xf>
    <xf numFmtId="0" fontId="33" fillId="0" borderId="23" xfId="2" applyBorder="1" applyAlignment="1">
      <alignment vertical="center" wrapText="1"/>
    </xf>
    <xf numFmtId="0" fontId="6" fillId="0" borderId="6" xfId="2" applyFont="1" applyBorder="1" applyAlignment="1">
      <alignment horizontal="center" vertical="center"/>
    </xf>
    <xf numFmtId="0" fontId="92" fillId="0" borderId="22" xfId="2" applyFont="1" applyBorder="1" applyAlignment="1">
      <alignment vertical="center" wrapText="1"/>
    </xf>
    <xf numFmtId="0" fontId="33" fillId="0" borderId="22" xfId="2" applyBorder="1" applyAlignment="1">
      <alignment vertical="center" wrapText="1"/>
    </xf>
    <xf numFmtId="0" fontId="33" fillId="0" borderId="35" xfId="2" applyBorder="1" applyAlignment="1">
      <alignment vertical="center" wrapText="1"/>
    </xf>
    <xf numFmtId="0" fontId="6" fillId="0" borderId="8" xfId="2" applyFont="1" applyBorder="1" applyAlignment="1">
      <alignment vertical="top"/>
    </xf>
    <xf numFmtId="0" fontId="6" fillId="0" borderId="18" xfId="2" applyFont="1" applyBorder="1" applyAlignment="1">
      <alignment vertical="top"/>
    </xf>
    <xf numFmtId="0" fontId="33" fillId="0" borderId="18" xfId="2" applyBorder="1" applyAlignment="1">
      <alignment vertical="top"/>
    </xf>
    <xf numFmtId="0" fontId="33" fillId="0" borderId="19" xfId="2" applyBorder="1" applyAlignment="1">
      <alignment vertical="top"/>
    </xf>
    <xf numFmtId="0" fontId="6" fillId="0" borderId="9" xfId="2" applyFont="1" applyBorder="1" applyAlignment="1">
      <alignment vertical="top"/>
    </xf>
    <xf numFmtId="0" fontId="6" fillId="0" borderId="0" xfId="2" applyFont="1" applyAlignment="1">
      <alignment vertical="top"/>
    </xf>
    <xf numFmtId="0" fontId="33" fillId="0" borderId="0" xfId="2" applyAlignment="1">
      <alignment vertical="top"/>
    </xf>
    <xf numFmtId="0" fontId="33" fillId="0" borderId="29" xfId="2" applyBorder="1" applyAlignment="1">
      <alignment vertical="top"/>
    </xf>
    <xf numFmtId="0" fontId="93" fillId="0" borderId="9" xfId="2" applyFont="1" applyBorder="1" applyAlignment="1">
      <alignment horizontal="right" vertical="top" wrapText="1" indent="4"/>
    </xf>
    <xf numFmtId="0" fontId="94" fillId="0" borderId="0" xfId="2" applyFont="1" applyAlignment="1">
      <alignment horizontal="right"/>
    </xf>
    <xf numFmtId="0" fontId="95" fillId="0" borderId="29" xfId="2" applyFont="1" applyBorder="1" applyAlignment="1">
      <alignment horizontal="right" indent="2"/>
    </xf>
    <xf numFmtId="0" fontId="6" fillId="0" borderId="44" xfId="2" applyFont="1" applyBorder="1" applyAlignment="1">
      <alignment horizontal="center" vertical="center"/>
    </xf>
    <xf numFmtId="0" fontId="6" fillId="0" borderId="39" xfId="2" applyFont="1" applyBorder="1" applyAlignment="1">
      <alignment horizontal="center" vertical="center"/>
    </xf>
    <xf numFmtId="0" fontId="33" fillId="0" borderId="39" xfId="2" applyBorder="1" applyAlignment="1">
      <alignment vertical="center"/>
    </xf>
    <xf numFmtId="0" fontId="33" fillId="0" borderId="28" xfId="2" applyBorder="1" applyAlignment="1">
      <alignment vertical="center"/>
    </xf>
    <xf numFmtId="183" fontId="96" fillId="0" borderId="0" xfId="2" applyNumberFormat="1" applyFont="1" applyAlignment="1">
      <alignment vertical="center"/>
    </xf>
    <xf numFmtId="0" fontId="23" fillId="0" borderId="0" xfId="2" applyFont="1" applyAlignment="1">
      <alignment vertical="center"/>
    </xf>
  </cellXfs>
  <cellStyles count="3">
    <cellStyle name="ハイパーリンク" xfId="1" builtinId="8"/>
    <cellStyle name="標準" xfId="0" builtinId="0"/>
    <cellStyle name="標準 2" xfId="2" xr:uid="{7775D5D9-0BF1-46A6-B5DD-64533A0F34FF}"/>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checked="Checked" fmlaLink="#REF!" lockText="1" noThreeD="1"/>
</file>

<file path=xl/ctrlProps/ctrlProp103.xml><?xml version="1.0" encoding="utf-8"?>
<formControlPr xmlns="http://schemas.microsoft.com/office/spreadsheetml/2009/9/main" objectType="CheckBox" checked="Checked" fmlaLink="#REF!" lockText="1" noThreeD="1"/>
</file>

<file path=xl/ctrlProps/ctrlProp104.xml><?xml version="1.0" encoding="utf-8"?>
<formControlPr xmlns="http://schemas.microsoft.com/office/spreadsheetml/2009/9/main" objectType="CheckBox" checked="Checked"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REF!" lockText="1" noThreeD="1"/>
</file>

<file path=xl/ctrlProps/ctrlProp108.xml><?xml version="1.0" encoding="utf-8"?>
<formControlPr xmlns="http://schemas.microsoft.com/office/spreadsheetml/2009/9/main" objectType="CheckBox" checked="Checked" fmlaLink="#REF!" lockText="1" noThreeD="1"/>
</file>

<file path=xl/ctrlProps/ctrlProp109.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checked="Checked"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checked="Checked" fmlaLink="#REF!" lockText="1" noThreeD="1"/>
</file>

<file path=xl/ctrlProps/ctrlProp113.xml><?xml version="1.0" encoding="utf-8"?>
<formControlPr xmlns="http://schemas.microsoft.com/office/spreadsheetml/2009/9/main" objectType="CheckBox" checked="Checked" fmlaLink="#REF!" lockText="1" noThreeD="1"/>
</file>

<file path=xl/ctrlProps/ctrlProp114.xml><?xml version="1.0" encoding="utf-8"?>
<formControlPr xmlns="http://schemas.microsoft.com/office/spreadsheetml/2009/9/main" objectType="CheckBox" checked="Checked"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REF!" lockText="1" noThreeD="1"/>
</file>

<file path=xl/ctrlProps/ctrlProp118.xml><?xml version="1.0" encoding="utf-8"?>
<formControlPr xmlns="http://schemas.microsoft.com/office/spreadsheetml/2009/9/main" objectType="CheckBox" checked="Checked" fmlaLink="#REF!" lockText="1" noThreeD="1"/>
</file>

<file path=xl/ctrlProps/ctrlProp119.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checked="Checked"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checked="Checked"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checked="Checked"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REF!" lockText="1" noThreeD="1"/>
</file>

<file path=xl/ctrlProps/ctrlProp35.xml><?xml version="1.0" encoding="utf-8"?>
<formControlPr xmlns="http://schemas.microsoft.com/office/spreadsheetml/2009/9/main" objectType="CheckBox" checked="Checked" fmlaLink="#REF!" lockText="1" noThreeD="1"/>
</file>

<file path=xl/ctrlProps/ctrlProp36.xml><?xml version="1.0" encoding="utf-8"?>
<formControlPr xmlns="http://schemas.microsoft.com/office/spreadsheetml/2009/9/main" objectType="CheckBox" checked="Checked" fmlaLink="#REF!" lockText="1" noThreeD="1"/>
</file>

<file path=xl/ctrlProps/ctrlProp37.xml><?xml version="1.0" encoding="utf-8"?>
<formControlPr xmlns="http://schemas.microsoft.com/office/spreadsheetml/2009/9/main" objectType="CheckBox" checked="Checked"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checked="Checked" fmlaLink="#REF!" lockText="1" noThreeD="1"/>
</file>

<file path=xl/ctrlProps/ctrlProp41.xml><?xml version="1.0" encoding="utf-8"?>
<formControlPr xmlns="http://schemas.microsoft.com/office/spreadsheetml/2009/9/main" objectType="CheckBox" checked="Checked" fmlaLink="#REF!" lockText="1" noThreeD="1"/>
</file>

<file path=xl/ctrlProps/ctrlProp42.xml><?xml version="1.0" encoding="utf-8"?>
<formControlPr xmlns="http://schemas.microsoft.com/office/spreadsheetml/2009/9/main" objectType="CheckBox" checked="Checked"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REF!" lockText="1" noThreeD="1"/>
</file>

<file path=xl/ctrlProps/ctrlProp50.xml><?xml version="1.0" encoding="utf-8"?>
<formControlPr xmlns="http://schemas.microsoft.com/office/spreadsheetml/2009/9/main" objectType="CheckBox" checked="Checked"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REF!" lockText="1" noThreeD="1"/>
</file>

<file path=xl/ctrlProps/ctrlProp60.xml><?xml version="1.0" encoding="utf-8"?>
<formControlPr xmlns="http://schemas.microsoft.com/office/spreadsheetml/2009/9/main" objectType="CheckBox" checked="Checked"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REF!" lockText="1" noThreeD="1"/>
</file>

<file path=xl/ctrlProps/ctrlProp73.xml><?xml version="1.0" encoding="utf-8"?>
<formControlPr xmlns="http://schemas.microsoft.com/office/spreadsheetml/2009/9/main" objectType="CheckBox" checked="Checked" fmlaLink="#REF!" lockText="1" noThreeD="1"/>
</file>

<file path=xl/ctrlProps/ctrlProp74.xml><?xml version="1.0" encoding="utf-8"?>
<formControlPr xmlns="http://schemas.microsoft.com/office/spreadsheetml/2009/9/main" objectType="CheckBox" checked="Checked"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checked="Checked" fmlaLink="#REF!"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REF!" lockText="1" noThreeD="1"/>
</file>

<file path=xl/ctrlProps/ctrlProp83.xml><?xml version="1.0" encoding="utf-8"?>
<formControlPr xmlns="http://schemas.microsoft.com/office/spreadsheetml/2009/9/main" objectType="CheckBox" checked="Checked" fmlaLink="#REF!" lockText="1" noThreeD="1"/>
</file>

<file path=xl/ctrlProps/ctrlProp84.xml><?xml version="1.0" encoding="utf-8"?>
<formControlPr xmlns="http://schemas.microsoft.com/office/spreadsheetml/2009/9/main" objectType="CheckBox" checked="Checked"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checked="Checked" fmlaLink="#REF!" lockText="1" noThreeD="1"/>
</file>

<file path=xl/ctrlProps/ctrlProp88.xml><?xml version="1.0" encoding="utf-8"?>
<formControlPr xmlns="http://schemas.microsoft.com/office/spreadsheetml/2009/9/main" objectType="CheckBox" checked="Checked" fmlaLink="#REF!" lockText="1" noThreeD="1"/>
</file>

<file path=xl/ctrlProps/ctrlProp89.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checked="Checked" fmlaLink="#REF!" lockText="1" noThreeD="1"/>
</file>

<file path=xl/ctrlProps/ctrlProp93.xml><?xml version="1.0" encoding="utf-8"?>
<formControlPr xmlns="http://schemas.microsoft.com/office/spreadsheetml/2009/9/main" objectType="CheckBox" checked="Checked" fmlaLink="#REF!" lockText="1" noThreeD="1"/>
</file>

<file path=xl/ctrlProps/ctrlProp94.xml><?xml version="1.0" encoding="utf-8"?>
<formControlPr xmlns="http://schemas.microsoft.com/office/spreadsheetml/2009/9/main" objectType="CheckBox" checked="Checked"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REF!"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49" name="Check Box 1" descr="15条医師　項目使用" hidden="1">
              <a:extLst>
                <a:ext uri="{63B3BB69-23CF-44E3-9099-C40C66FF867C}">
                  <a14:compatExt spid="_x0000_s2049"/>
                </a:ext>
                <a:ext uri="{FF2B5EF4-FFF2-40B4-BE49-F238E27FC236}">
                  <a16:creationId xmlns:a16="http://schemas.microsoft.com/office/drawing/2014/main" id="{3F334557-43B6-4B0E-8D6C-FE00D0E85C3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0" name="Check Box 2" descr="15条医師　項目使用" hidden="1">
              <a:extLst>
                <a:ext uri="{63B3BB69-23CF-44E3-9099-C40C66FF867C}">
                  <a14:compatExt spid="_x0000_s2050"/>
                </a:ext>
                <a:ext uri="{FF2B5EF4-FFF2-40B4-BE49-F238E27FC236}">
                  <a16:creationId xmlns:a16="http://schemas.microsoft.com/office/drawing/2014/main" id="{D9CD834E-E206-4DE9-8D6A-CE096E0D59A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1" name="Check Box 3" descr="15条医師　項目使用" hidden="1">
              <a:extLst>
                <a:ext uri="{63B3BB69-23CF-44E3-9099-C40C66FF867C}">
                  <a14:compatExt spid="_x0000_s2051"/>
                </a:ext>
                <a:ext uri="{FF2B5EF4-FFF2-40B4-BE49-F238E27FC236}">
                  <a16:creationId xmlns:a16="http://schemas.microsoft.com/office/drawing/2014/main" id="{361DFB69-A5BF-4303-BCEF-2B7D55A205A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2" name="Check Box 4" descr="15条医師　項目使用" hidden="1">
              <a:extLst>
                <a:ext uri="{63B3BB69-23CF-44E3-9099-C40C66FF867C}">
                  <a14:compatExt spid="_x0000_s2052"/>
                </a:ext>
                <a:ext uri="{FF2B5EF4-FFF2-40B4-BE49-F238E27FC236}">
                  <a16:creationId xmlns:a16="http://schemas.microsoft.com/office/drawing/2014/main" id="{729A78AF-8D70-4B72-A35B-10A68245CFE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3" name="Check Box 5" descr="15条医師　項目使用" hidden="1">
              <a:extLst>
                <a:ext uri="{63B3BB69-23CF-44E3-9099-C40C66FF867C}">
                  <a14:compatExt spid="_x0000_s2053"/>
                </a:ext>
                <a:ext uri="{FF2B5EF4-FFF2-40B4-BE49-F238E27FC236}">
                  <a16:creationId xmlns:a16="http://schemas.microsoft.com/office/drawing/2014/main" id="{E6DFD4F7-52DF-4515-9540-0BD3F125CC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4" name="Check Box 6" descr="15条医師　項目使用" hidden="1">
              <a:extLst>
                <a:ext uri="{63B3BB69-23CF-44E3-9099-C40C66FF867C}">
                  <a14:compatExt spid="_x0000_s2054"/>
                </a:ext>
                <a:ext uri="{FF2B5EF4-FFF2-40B4-BE49-F238E27FC236}">
                  <a16:creationId xmlns:a16="http://schemas.microsoft.com/office/drawing/2014/main" id="{61833801-D77C-4219-AD1D-29CD97D8A31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5" name="Check Box 7" descr="15条医師　項目使用" hidden="1">
              <a:extLst>
                <a:ext uri="{63B3BB69-23CF-44E3-9099-C40C66FF867C}">
                  <a14:compatExt spid="_x0000_s2055"/>
                </a:ext>
                <a:ext uri="{FF2B5EF4-FFF2-40B4-BE49-F238E27FC236}">
                  <a16:creationId xmlns:a16="http://schemas.microsoft.com/office/drawing/2014/main" id="{55BF8AFA-08E4-4965-A984-347BFC32E85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6" name="Check Box 8" descr="15条医師　項目使用" hidden="1">
              <a:extLst>
                <a:ext uri="{63B3BB69-23CF-44E3-9099-C40C66FF867C}">
                  <a14:compatExt spid="_x0000_s2056"/>
                </a:ext>
                <a:ext uri="{FF2B5EF4-FFF2-40B4-BE49-F238E27FC236}">
                  <a16:creationId xmlns:a16="http://schemas.microsoft.com/office/drawing/2014/main" id="{4C023871-C91F-4281-A68F-925CA4C55F9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7" name="Check Box 9" descr="15条医師　項目使用" hidden="1">
              <a:extLst>
                <a:ext uri="{63B3BB69-23CF-44E3-9099-C40C66FF867C}">
                  <a14:compatExt spid="_x0000_s2057"/>
                </a:ext>
                <a:ext uri="{FF2B5EF4-FFF2-40B4-BE49-F238E27FC236}">
                  <a16:creationId xmlns:a16="http://schemas.microsoft.com/office/drawing/2014/main" id="{CB7CFFE4-36EA-4851-8929-600A623E056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8" name="Check Box 10" descr="15条医師　項目使用" hidden="1">
              <a:extLst>
                <a:ext uri="{63B3BB69-23CF-44E3-9099-C40C66FF867C}">
                  <a14:compatExt spid="_x0000_s2058"/>
                </a:ext>
                <a:ext uri="{FF2B5EF4-FFF2-40B4-BE49-F238E27FC236}">
                  <a16:creationId xmlns:a16="http://schemas.microsoft.com/office/drawing/2014/main" id="{128C17CD-16F8-4B89-908A-78D92576BAA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9" name="Check Box 11" descr="15条医師　項目使用" hidden="1">
              <a:extLst>
                <a:ext uri="{63B3BB69-23CF-44E3-9099-C40C66FF867C}">
                  <a14:compatExt spid="_x0000_s2059"/>
                </a:ext>
                <a:ext uri="{FF2B5EF4-FFF2-40B4-BE49-F238E27FC236}">
                  <a16:creationId xmlns:a16="http://schemas.microsoft.com/office/drawing/2014/main" id="{9B40105A-B918-4BF7-8827-76F6961FF5C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0" name="Check Box 12" descr="15条医師　項目使用" hidden="1">
              <a:extLst>
                <a:ext uri="{63B3BB69-23CF-44E3-9099-C40C66FF867C}">
                  <a14:compatExt spid="_x0000_s2060"/>
                </a:ext>
                <a:ext uri="{FF2B5EF4-FFF2-40B4-BE49-F238E27FC236}">
                  <a16:creationId xmlns:a16="http://schemas.microsoft.com/office/drawing/2014/main" id="{4935D3D5-D368-4B89-9777-745D0A837BB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1" name="Check Box 13" descr="15条医師　項目使用" hidden="1">
              <a:extLst>
                <a:ext uri="{63B3BB69-23CF-44E3-9099-C40C66FF867C}">
                  <a14:compatExt spid="_x0000_s2061"/>
                </a:ext>
                <a:ext uri="{FF2B5EF4-FFF2-40B4-BE49-F238E27FC236}">
                  <a16:creationId xmlns:a16="http://schemas.microsoft.com/office/drawing/2014/main" id="{6A4C7496-C6EC-4306-87BC-2F96944FD9B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2" name="Check Box 14" descr="15条医師　項目使用" hidden="1">
              <a:extLst>
                <a:ext uri="{63B3BB69-23CF-44E3-9099-C40C66FF867C}">
                  <a14:compatExt spid="_x0000_s2062"/>
                </a:ext>
                <a:ext uri="{FF2B5EF4-FFF2-40B4-BE49-F238E27FC236}">
                  <a16:creationId xmlns:a16="http://schemas.microsoft.com/office/drawing/2014/main" id="{0F941A80-0D85-4764-BB39-2A0B88B86CF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3" name="Check Box 15" descr="15条医師　項目使用" hidden="1">
              <a:extLst>
                <a:ext uri="{63B3BB69-23CF-44E3-9099-C40C66FF867C}">
                  <a14:compatExt spid="_x0000_s2063"/>
                </a:ext>
                <a:ext uri="{FF2B5EF4-FFF2-40B4-BE49-F238E27FC236}">
                  <a16:creationId xmlns:a16="http://schemas.microsoft.com/office/drawing/2014/main" id="{CC1356D4-9A7F-45F6-9FB8-668DB888214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4" name="Check Box 16" descr="15条医師　項目使用" hidden="1">
              <a:extLst>
                <a:ext uri="{63B3BB69-23CF-44E3-9099-C40C66FF867C}">
                  <a14:compatExt spid="_x0000_s2064"/>
                </a:ext>
                <a:ext uri="{FF2B5EF4-FFF2-40B4-BE49-F238E27FC236}">
                  <a16:creationId xmlns:a16="http://schemas.microsoft.com/office/drawing/2014/main" id="{6CD62CBB-1BBF-462C-9B20-80EE2C8D8F6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5" name="Check Box 17" descr="15条医師　項目使用" hidden="1">
              <a:extLst>
                <a:ext uri="{63B3BB69-23CF-44E3-9099-C40C66FF867C}">
                  <a14:compatExt spid="_x0000_s2065"/>
                </a:ext>
                <a:ext uri="{FF2B5EF4-FFF2-40B4-BE49-F238E27FC236}">
                  <a16:creationId xmlns:a16="http://schemas.microsoft.com/office/drawing/2014/main" id="{023F45F1-E020-484A-94E1-82D7B795FEA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6" name="Check Box 18" descr="15条医師　項目使用" hidden="1">
              <a:extLst>
                <a:ext uri="{63B3BB69-23CF-44E3-9099-C40C66FF867C}">
                  <a14:compatExt spid="_x0000_s2066"/>
                </a:ext>
                <a:ext uri="{FF2B5EF4-FFF2-40B4-BE49-F238E27FC236}">
                  <a16:creationId xmlns:a16="http://schemas.microsoft.com/office/drawing/2014/main" id="{8FDAB17C-F2C0-4B8B-AE19-C61D9FB01E9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7" name="Check Box 19" descr="15条医師　項目使用" hidden="1">
              <a:extLst>
                <a:ext uri="{63B3BB69-23CF-44E3-9099-C40C66FF867C}">
                  <a14:compatExt spid="_x0000_s2067"/>
                </a:ext>
                <a:ext uri="{FF2B5EF4-FFF2-40B4-BE49-F238E27FC236}">
                  <a16:creationId xmlns:a16="http://schemas.microsoft.com/office/drawing/2014/main" id="{62CFE4CD-E575-4062-8E37-D9BC22A6720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8" name="Check Box 20" descr="15条医師　項目使用" hidden="1">
              <a:extLst>
                <a:ext uri="{63B3BB69-23CF-44E3-9099-C40C66FF867C}">
                  <a14:compatExt spid="_x0000_s2068"/>
                </a:ext>
                <a:ext uri="{FF2B5EF4-FFF2-40B4-BE49-F238E27FC236}">
                  <a16:creationId xmlns:a16="http://schemas.microsoft.com/office/drawing/2014/main" id="{124E1026-8A69-4350-896F-ADDD3CF54B8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9" name="Check Box 21" descr="15条医師　項目使用" hidden="1">
              <a:extLst>
                <a:ext uri="{63B3BB69-23CF-44E3-9099-C40C66FF867C}">
                  <a14:compatExt spid="_x0000_s2069"/>
                </a:ext>
                <a:ext uri="{FF2B5EF4-FFF2-40B4-BE49-F238E27FC236}">
                  <a16:creationId xmlns:a16="http://schemas.microsoft.com/office/drawing/2014/main" id="{3968105E-942E-4449-A52F-67FC8FF2381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0" name="Check Box 22" descr="15条医師　項目使用" hidden="1">
              <a:extLst>
                <a:ext uri="{63B3BB69-23CF-44E3-9099-C40C66FF867C}">
                  <a14:compatExt spid="_x0000_s2070"/>
                </a:ext>
                <a:ext uri="{FF2B5EF4-FFF2-40B4-BE49-F238E27FC236}">
                  <a16:creationId xmlns:a16="http://schemas.microsoft.com/office/drawing/2014/main" id="{2EEBD05D-B16A-4DAF-991F-E2F58B5021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1" name="Check Box 23" descr="15条医師　項目使用" hidden="1">
              <a:extLst>
                <a:ext uri="{63B3BB69-23CF-44E3-9099-C40C66FF867C}">
                  <a14:compatExt spid="_x0000_s2071"/>
                </a:ext>
                <a:ext uri="{FF2B5EF4-FFF2-40B4-BE49-F238E27FC236}">
                  <a16:creationId xmlns:a16="http://schemas.microsoft.com/office/drawing/2014/main" id="{348540EE-4D67-4927-939B-372F4E150F3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2" name="Check Box 24" descr="15条医師　項目使用" hidden="1">
              <a:extLst>
                <a:ext uri="{63B3BB69-23CF-44E3-9099-C40C66FF867C}">
                  <a14:compatExt spid="_x0000_s2072"/>
                </a:ext>
                <a:ext uri="{FF2B5EF4-FFF2-40B4-BE49-F238E27FC236}">
                  <a16:creationId xmlns:a16="http://schemas.microsoft.com/office/drawing/2014/main" id="{66049B9A-8671-47A4-A93A-D6CF2842E7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3" name="Check Box 25" descr="15条医師　項目使用" hidden="1">
              <a:extLst>
                <a:ext uri="{63B3BB69-23CF-44E3-9099-C40C66FF867C}">
                  <a14:compatExt spid="_x0000_s2073"/>
                </a:ext>
                <a:ext uri="{FF2B5EF4-FFF2-40B4-BE49-F238E27FC236}">
                  <a16:creationId xmlns:a16="http://schemas.microsoft.com/office/drawing/2014/main" id="{AF5AE9EF-2009-4BF9-A6B2-E2CEB6FE72C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4" name="Check Box 26" descr="15条医師　項目使用" hidden="1">
              <a:extLst>
                <a:ext uri="{63B3BB69-23CF-44E3-9099-C40C66FF867C}">
                  <a14:compatExt spid="_x0000_s2074"/>
                </a:ext>
                <a:ext uri="{FF2B5EF4-FFF2-40B4-BE49-F238E27FC236}">
                  <a16:creationId xmlns:a16="http://schemas.microsoft.com/office/drawing/2014/main" id="{583DAF2C-2212-4DC0-905F-BA16869ED87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5" name="Check Box 27" descr="15条医師　項目使用" hidden="1">
              <a:extLst>
                <a:ext uri="{63B3BB69-23CF-44E3-9099-C40C66FF867C}">
                  <a14:compatExt spid="_x0000_s2075"/>
                </a:ext>
                <a:ext uri="{FF2B5EF4-FFF2-40B4-BE49-F238E27FC236}">
                  <a16:creationId xmlns:a16="http://schemas.microsoft.com/office/drawing/2014/main" id="{B4B92B7B-D47B-4A73-AC61-13D94C1433D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6" name="Check Box 28" descr="15条医師　項目使用" hidden="1">
              <a:extLst>
                <a:ext uri="{63B3BB69-23CF-44E3-9099-C40C66FF867C}">
                  <a14:compatExt spid="_x0000_s2076"/>
                </a:ext>
                <a:ext uri="{FF2B5EF4-FFF2-40B4-BE49-F238E27FC236}">
                  <a16:creationId xmlns:a16="http://schemas.microsoft.com/office/drawing/2014/main" id="{AABB1341-55FF-42F7-BDBE-65B8AC78B20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7" name="Check Box 29" descr="15条医師　項目使用" hidden="1">
              <a:extLst>
                <a:ext uri="{63B3BB69-23CF-44E3-9099-C40C66FF867C}">
                  <a14:compatExt spid="_x0000_s2077"/>
                </a:ext>
                <a:ext uri="{FF2B5EF4-FFF2-40B4-BE49-F238E27FC236}">
                  <a16:creationId xmlns:a16="http://schemas.microsoft.com/office/drawing/2014/main" id="{34F3F14A-4CE1-4F6F-BA23-AF2BDC2B7E7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8" name="Check Box 30" descr="15条医師　項目使用" hidden="1">
              <a:extLst>
                <a:ext uri="{63B3BB69-23CF-44E3-9099-C40C66FF867C}">
                  <a14:compatExt spid="_x0000_s2078"/>
                </a:ext>
                <a:ext uri="{FF2B5EF4-FFF2-40B4-BE49-F238E27FC236}">
                  <a16:creationId xmlns:a16="http://schemas.microsoft.com/office/drawing/2014/main" id="{96C860D0-D73A-4D18-BF46-C85E9C793D6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9" name="Check Box 31" descr="15条医師　項目使用" hidden="1">
              <a:extLst>
                <a:ext uri="{63B3BB69-23CF-44E3-9099-C40C66FF867C}">
                  <a14:compatExt spid="_x0000_s2079"/>
                </a:ext>
                <a:ext uri="{FF2B5EF4-FFF2-40B4-BE49-F238E27FC236}">
                  <a16:creationId xmlns:a16="http://schemas.microsoft.com/office/drawing/2014/main" id="{2D5DF360-5296-4C58-BDA1-98162449847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0" name="Check Box 32" descr="15条医師　項目使用" hidden="1">
              <a:extLst>
                <a:ext uri="{63B3BB69-23CF-44E3-9099-C40C66FF867C}">
                  <a14:compatExt spid="_x0000_s2080"/>
                </a:ext>
                <a:ext uri="{FF2B5EF4-FFF2-40B4-BE49-F238E27FC236}">
                  <a16:creationId xmlns:a16="http://schemas.microsoft.com/office/drawing/2014/main" id="{22F0359A-574C-4545-B441-5740E83FD91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1" name="Check Box 33" descr="15条医師　項目使用" hidden="1">
              <a:extLst>
                <a:ext uri="{63B3BB69-23CF-44E3-9099-C40C66FF867C}">
                  <a14:compatExt spid="_x0000_s2081"/>
                </a:ext>
                <a:ext uri="{FF2B5EF4-FFF2-40B4-BE49-F238E27FC236}">
                  <a16:creationId xmlns:a16="http://schemas.microsoft.com/office/drawing/2014/main" id="{9CB551DB-DBAD-4C6D-8B24-B359A8155B3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2" name="Check Box 34" descr="15条医師　項目使用" hidden="1">
              <a:extLst>
                <a:ext uri="{63B3BB69-23CF-44E3-9099-C40C66FF867C}">
                  <a14:compatExt spid="_x0000_s2082"/>
                </a:ext>
                <a:ext uri="{FF2B5EF4-FFF2-40B4-BE49-F238E27FC236}">
                  <a16:creationId xmlns:a16="http://schemas.microsoft.com/office/drawing/2014/main" id="{C64F9481-53F2-4D96-A55D-1E657C609AE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3" name="Check Box 35" descr="15条医師　項目使用" hidden="1">
              <a:extLst>
                <a:ext uri="{63B3BB69-23CF-44E3-9099-C40C66FF867C}">
                  <a14:compatExt spid="_x0000_s2083"/>
                </a:ext>
                <a:ext uri="{FF2B5EF4-FFF2-40B4-BE49-F238E27FC236}">
                  <a16:creationId xmlns:a16="http://schemas.microsoft.com/office/drawing/2014/main" id="{5A9DDA50-6AA3-47C2-A2AD-03C4175809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4" name="Check Box 36" descr="15条医師　項目使用" hidden="1">
              <a:extLst>
                <a:ext uri="{63B3BB69-23CF-44E3-9099-C40C66FF867C}">
                  <a14:compatExt spid="_x0000_s2084"/>
                </a:ext>
                <a:ext uri="{FF2B5EF4-FFF2-40B4-BE49-F238E27FC236}">
                  <a16:creationId xmlns:a16="http://schemas.microsoft.com/office/drawing/2014/main" id="{5ECCA344-BA04-49A6-BE8F-E00663DFA3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5" name="Check Box 37" descr="15条医師　項目使用" hidden="1">
              <a:extLst>
                <a:ext uri="{63B3BB69-23CF-44E3-9099-C40C66FF867C}">
                  <a14:compatExt spid="_x0000_s2085"/>
                </a:ext>
                <a:ext uri="{FF2B5EF4-FFF2-40B4-BE49-F238E27FC236}">
                  <a16:creationId xmlns:a16="http://schemas.microsoft.com/office/drawing/2014/main" id="{98FA0656-AFDC-4DB8-93C5-5FA65F9F29A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6" name="Check Box 38" descr="15条医師　項目使用" hidden="1">
              <a:extLst>
                <a:ext uri="{63B3BB69-23CF-44E3-9099-C40C66FF867C}">
                  <a14:compatExt spid="_x0000_s2086"/>
                </a:ext>
                <a:ext uri="{FF2B5EF4-FFF2-40B4-BE49-F238E27FC236}">
                  <a16:creationId xmlns:a16="http://schemas.microsoft.com/office/drawing/2014/main" id="{0F844C59-1876-4C69-A84F-9BA1D48834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7" name="Check Box 39" descr="15条医師　項目使用" hidden="1">
              <a:extLst>
                <a:ext uri="{63B3BB69-23CF-44E3-9099-C40C66FF867C}">
                  <a14:compatExt spid="_x0000_s2087"/>
                </a:ext>
                <a:ext uri="{FF2B5EF4-FFF2-40B4-BE49-F238E27FC236}">
                  <a16:creationId xmlns:a16="http://schemas.microsoft.com/office/drawing/2014/main" id="{11DF4DF3-7BDA-4CEA-9383-3A9917DEED5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8" name="Check Box 40" descr="15条医師　項目使用" hidden="1">
              <a:extLst>
                <a:ext uri="{63B3BB69-23CF-44E3-9099-C40C66FF867C}">
                  <a14:compatExt spid="_x0000_s2088"/>
                </a:ext>
                <a:ext uri="{FF2B5EF4-FFF2-40B4-BE49-F238E27FC236}">
                  <a16:creationId xmlns:a16="http://schemas.microsoft.com/office/drawing/2014/main" id="{F1A9F275-4C70-4FE1-9837-60BE0013613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9" name="Check Box 41" descr="15条医師　項目使用" hidden="1">
              <a:extLst>
                <a:ext uri="{63B3BB69-23CF-44E3-9099-C40C66FF867C}">
                  <a14:compatExt spid="_x0000_s2089"/>
                </a:ext>
                <a:ext uri="{FF2B5EF4-FFF2-40B4-BE49-F238E27FC236}">
                  <a16:creationId xmlns:a16="http://schemas.microsoft.com/office/drawing/2014/main" id="{C440ED39-45C2-4133-9FF8-330D795C118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0" name="Check Box 42" descr="15条医師　項目使用" hidden="1">
              <a:extLst>
                <a:ext uri="{63B3BB69-23CF-44E3-9099-C40C66FF867C}">
                  <a14:compatExt spid="_x0000_s2090"/>
                </a:ext>
                <a:ext uri="{FF2B5EF4-FFF2-40B4-BE49-F238E27FC236}">
                  <a16:creationId xmlns:a16="http://schemas.microsoft.com/office/drawing/2014/main" id="{7FC88D6B-9AD3-4A10-8CDE-C03B0B6C7E4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1" name="Check Box 43" descr="15条医師　項目使用" hidden="1">
              <a:extLst>
                <a:ext uri="{63B3BB69-23CF-44E3-9099-C40C66FF867C}">
                  <a14:compatExt spid="_x0000_s2091"/>
                </a:ext>
                <a:ext uri="{FF2B5EF4-FFF2-40B4-BE49-F238E27FC236}">
                  <a16:creationId xmlns:a16="http://schemas.microsoft.com/office/drawing/2014/main" id="{347AA9AC-E5CA-46F9-8FED-578143620B6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2" name="Check Box 44" descr="15条医師　項目使用" hidden="1">
              <a:extLst>
                <a:ext uri="{63B3BB69-23CF-44E3-9099-C40C66FF867C}">
                  <a14:compatExt spid="_x0000_s2092"/>
                </a:ext>
                <a:ext uri="{FF2B5EF4-FFF2-40B4-BE49-F238E27FC236}">
                  <a16:creationId xmlns:a16="http://schemas.microsoft.com/office/drawing/2014/main" id="{8ED415AE-D82E-4019-95BA-9EB3BD7D5A0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3" name="Check Box 45" descr="15条医師　項目使用" hidden="1">
              <a:extLst>
                <a:ext uri="{63B3BB69-23CF-44E3-9099-C40C66FF867C}">
                  <a14:compatExt spid="_x0000_s2093"/>
                </a:ext>
                <a:ext uri="{FF2B5EF4-FFF2-40B4-BE49-F238E27FC236}">
                  <a16:creationId xmlns:a16="http://schemas.microsoft.com/office/drawing/2014/main" id="{98C31E84-AAE1-4D61-A54E-EF186A5D8C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4" name="Check Box 46" descr="15条医師　項目使用" hidden="1">
              <a:extLst>
                <a:ext uri="{63B3BB69-23CF-44E3-9099-C40C66FF867C}">
                  <a14:compatExt spid="_x0000_s2094"/>
                </a:ext>
                <a:ext uri="{FF2B5EF4-FFF2-40B4-BE49-F238E27FC236}">
                  <a16:creationId xmlns:a16="http://schemas.microsoft.com/office/drawing/2014/main" id="{104C2123-B505-4A97-85ED-5428B3FA30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5" name="Check Box 47" descr="15条医師　項目使用" hidden="1">
              <a:extLst>
                <a:ext uri="{63B3BB69-23CF-44E3-9099-C40C66FF867C}">
                  <a14:compatExt spid="_x0000_s2095"/>
                </a:ext>
                <a:ext uri="{FF2B5EF4-FFF2-40B4-BE49-F238E27FC236}">
                  <a16:creationId xmlns:a16="http://schemas.microsoft.com/office/drawing/2014/main" id="{9EF659D2-2249-402B-B0EB-CD9A33B56D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6" name="Check Box 48" descr="15条医師　項目使用" hidden="1">
              <a:extLst>
                <a:ext uri="{63B3BB69-23CF-44E3-9099-C40C66FF867C}">
                  <a14:compatExt spid="_x0000_s2096"/>
                </a:ext>
                <a:ext uri="{FF2B5EF4-FFF2-40B4-BE49-F238E27FC236}">
                  <a16:creationId xmlns:a16="http://schemas.microsoft.com/office/drawing/2014/main" id="{7844535D-B100-4E26-8A44-10A57F83495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7" name="Check Box 49" descr="15条医師　項目使用" hidden="1">
              <a:extLst>
                <a:ext uri="{63B3BB69-23CF-44E3-9099-C40C66FF867C}">
                  <a14:compatExt spid="_x0000_s2097"/>
                </a:ext>
                <a:ext uri="{FF2B5EF4-FFF2-40B4-BE49-F238E27FC236}">
                  <a16:creationId xmlns:a16="http://schemas.microsoft.com/office/drawing/2014/main" id="{7E49E485-1E20-4601-B331-BEF6B389202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8" name="Check Box 50" descr="15条医師　項目使用" hidden="1">
              <a:extLst>
                <a:ext uri="{63B3BB69-23CF-44E3-9099-C40C66FF867C}">
                  <a14:compatExt spid="_x0000_s2098"/>
                </a:ext>
                <a:ext uri="{FF2B5EF4-FFF2-40B4-BE49-F238E27FC236}">
                  <a16:creationId xmlns:a16="http://schemas.microsoft.com/office/drawing/2014/main" id="{D023DF36-0C91-4A63-A1E6-D3A8773A50B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9" name="Check Box 51" descr="15条医師　項目使用" hidden="1">
              <a:extLst>
                <a:ext uri="{63B3BB69-23CF-44E3-9099-C40C66FF867C}">
                  <a14:compatExt spid="_x0000_s2099"/>
                </a:ext>
                <a:ext uri="{FF2B5EF4-FFF2-40B4-BE49-F238E27FC236}">
                  <a16:creationId xmlns:a16="http://schemas.microsoft.com/office/drawing/2014/main" id="{27A3866A-22CF-4065-8338-D023A59C422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0" name="Check Box 52" descr="15条医師　項目使用" hidden="1">
              <a:extLst>
                <a:ext uri="{63B3BB69-23CF-44E3-9099-C40C66FF867C}">
                  <a14:compatExt spid="_x0000_s2100"/>
                </a:ext>
                <a:ext uri="{FF2B5EF4-FFF2-40B4-BE49-F238E27FC236}">
                  <a16:creationId xmlns:a16="http://schemas.microsoft.com/office/drawing/2014/main" id="{28BF6AFD-4EAF-459B-A137-6BBAD79F8FA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1" name="Check Box 53" descr="15条医師　項目使用" hidden="1">
              <a:extLst>
                <a:ext uri="{63B3BB69-23CF-44E3-9099-C40C66FF867C}">
                  <a14:compatExt spid="_x0000_s2101"/>
                </a:ext>
                <a:ext uri="{FF2B5EF4-FFF2-40B4-BE49-F238E27FC236}">
                  <a16:creationId xmlns:a16="http://schemas.microsoft.com/office/drawing/2014/main" id="{B61EF80E-424A-44E2-B6BD-F7097B91E94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2" name="Check Box 54" descr="15条医師　項目使用" hidden="1">
              <a:extLst>
                <a:ext uri="{63B3BB69-23CF-44E3-9099-C40C66FF867C}">
                  <a14:compatExt spid="_x0000_s2102"/>
                </a:ext>
                <a:ext uri="{FF2B5EF4-FFF2-40B4-BE49-F238E27FC236}">
                  <a16:creationId xmlns:a16="http://schemas.microsoft.com/office/drawing/2014/main" id="{4A7402BF-AC2E-4DB9-A3CA-EE3BC2FE3C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3" name="Check Box 55" descr="15条医師　項目使用" hidden="1">
              <a:extLst>
                <a:ext uri="{63B3BB69-23CF-44E3-9099-C40C66FF867C}">
                  <a14:compatExt spid="_x0000_s2103"/>
                </a:ext>
                <a:ext uri="{FF2B5EF4-FFF2-40B4-BE49-F238E27FC236}">
                  <a16:creationId xmlns:a16="http://schemas.microsoft.com/office/drawing/2014/main" id="{3ADDC821-2334-46FA-932A-B72D60A3278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4" name="Check Box 56" descr="15条医師　項目使用" hidden="1">
              <a:extLst>
                <a:ext uri="{63B3BB69-23CF-44E3-9099-C40C66FF867C}">
                  <a14:compatExt spid="_x0000_s2104"/>
                </a:ext>
                <a:ext uri="{FF2B5EF4-FFF2-40B4-BE49-F238E27FC236}">
                  <a16:creationId xmlns:a16="http://schemas.microsoft.com/office/drawing/2014/main" id="{F3680FB4-6325-4FD1-97C2-6183E562EB5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5" name="Check Box 57" descr="15条医師　項目使用" hidden="1">
              <a:extLst>
                <a:ext uri="{63B3BB69-23CF-44E3-9099-C40C66FF867C}">
                  <a14:compatExt spid="_x0000_s2105"/>
                </a:ext>
                <a:ext uri="{FF2B5EF4-FFF2-40B4-BE49-F238E27FC236}">
                  <a16:creationId xmlns:a16="http://schemas.microsoft.com/office/drawing/2014/main" id="{B597AE65-D9C8-48A8-984C-E08B12144D3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6" name="Check Box 58" descr="15条医師　項目使用" hidden="1">
              <a:extLst>
                <a:ext uri="{63B3BB69-23CF-44E3-9099-C40C66FF867C}">
                  <a14:compatExt spid="_x0000_s2106"/>
                </a:ext>
                <a:ext uri="{FF2B5EF4-FFF2-40B4-BE49-F238E27FC236}">
                  <a16:creationId xmlns:a16="http://schemas.microsoft.com/office/drawing/2014/main" id="{CF3EA828-8536-45A6-863A-CB079407155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7" name="Check Box 59" descr="15条医師　項目使用" hidden="1">
              <a:extLst>
                <a:ext uri="{63B3BB69-23CF-44E3-9099-C40C66FF867C}">
                  <a14:compatExt spid="_x0000_s2107"/>
                </a:ext>
                <a:ext uri="{FF2B5EF4-FFF2-40B4-BE49-F238E27FC236}">
                  <a16:creationId xmlns:a16="http://schemas.microsoft.com/office/drawing/2014/main" id="{18A394F0-AA82-4BA8-A2CC-73233D386FE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8" name="Check Box 60" descr="15条医師　項目使用" hidden="1">
              <a:extLst>
                <a:ext uri="{63B3BB69-23CF-44E3-9099-C40C66FF867C}">
                  <a14:compatExt spid="_x0000_s2108"/>
                </a:ext>
                <a:ext uri="{FF2B5EF4-FFF2-40B4-BE49-F238E27FC236}">
                  <a16:creationId xmlns:a16="http://schemas.microsoft.com/office/drawing/2014/main" id="{DEF1F939-C026-4E21-924F-25B04D18510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9" name="Check Box 61" descr="15条医師　項目使用" hidden="1">
              <a:extLst>
                <a:ext uri="{63B3BB69-23CF-44E3-9099-C40C66FF867C}">
                  <a14:compatExt spid="_x0000_s2109"/>
                </a:ext>
                <a:ext uri="{FF2B5EF4-FFF2-40B4-BE49-F238E27FC236}">
                  <a16:creationId xmlns:a16="http://schemas.microsoft.com/office/drawing/2014/main" id="{23D887EC-D0B5-4C9C-B85D-BED4605B29F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0" name="Check Box 62" descr="15条医師　項目使用" hidden="1">
              <a:extLst>
                <a:ext uri="{63B3BB69-23CF-44E3-9099-C40C66FF867C}">
                  <a14:compatExt spid="_x0000_s2110"/>
                </a:ext>
                <a:ext uri="{FF2B5EF4-FFF2-40B4-BE49-F238E27FC236}">
                  <a16:creationId xmlns:a16="http://schemas.microsoft.com/office/drawing/2014/main" id="{EBBE4FF0-129B-456A-B3DD-84A80094194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1" name="Check Box 63" descr="15条医師　項目使用" hidden="1">
              <a:extLst>
                <a:ext uri="{63B3BB69-23CF-44E3-9099-C40C66FF867C}">
                  <a14:compatExt spid="_x0000_s2111"/>
                </a:ext>
                <a:ext uri="{FF2B5EF4-FFF2-40B4-BE49-F238E27FC236}">
                  <a16:creationId xmlns:a16="http://schemas.microsoft.com/office/drawing/2014/main" id="{C9E2A580-9492-4FCD-A7EF-76B0D92FC0E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2" name="Check Box 64" descr="15条医師　項目使用" hidden="1">
              <a:extLst>
                <a:ext uri="{63B3BB69-23CF-44E3-9099-C40C66FF867C}">
                  <a14:compatExt spid="_x0000_s2112"/>
                </a:ext>
                <a:ext uri="{FF2B5EF4-FFF2-40B4-BE49-F238E27FC236}">
                  <a16:creationId xmlns:a16="http://schemas.microsoft.com/office/drawing/2014/main" id="{38E302FD-AC2E-4A38-95EF-6EE68E0846E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3" name="Check Box 65" descr="15条医師　項目使用" hidden="1">
              <a:extLst>
                <a:ext uri="{63B3BB69-23CF-44E3-9099-C40C66FF867C}">
                  <a14:compatExt spid="_x0000_s2113"/>
                </a:ext>
                <a:ext uri="{FF2B5EF4-FFF2-40B4-BE49-F238E27FC236}">
                  <a16:creationId xmlns:a16="http://schemas.microsoft.com/office/drawing/2014/main" id="{AF33F4EB-603C-4359-8A26-37EFEC803D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4" name="Check Box 66" descr="15条医師　項目使用" hidden="1">
              <a:extLst>
                <a:ext uri="{63B3BB69-23CF-44E3-9099-C40C66FF867C}">
                  <a14:compatExt spid="_x0000_s2114"/>
                </a:ext>
                <a:ext uri="{FF2B5EF4-FFF2-40B4-BE49-F238E27FC236}">
                  <a16:creationId xmlns:a16="http://schemas.microsoft.com/office/drawing/2014/main" id="{D4DE3FB4-7B2A-47DE-A564-1D4C3BE995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5" name="Check Box 67" descr="15条医師　項目使用" hidden="1">
              <a:extLst>
                <a:ext uri="{63B3BB69-23CF-44E3-9099-C40C66FF867C}">
                  <a14:compatExt spid="_x0000_s2115"/>
                </a:ext>
                <a:ext uri="{FF2B5EF4-FFF2-40B4-BE49-F238E27FC236}">
                  <a16:creationId xmlns:a16="http://schemas.microsoft.com/office/drawing/2014/main" id="{4609A118-07E0-4BBB-AE9B-757AECBE533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6" name="Check Box 68" descr="15条医師　項目使用" hidden="1">
              <a:extLst>
                <a:ext uri="{63B3BB69-23CF-44E3-9099-C40C66FF867C}">
                  <a14:compatExt spid="_x0000_s2116"/>
                </a:ext>
                <a:ext uri="{FF2B5EF4-FFF2-40B4-BE49-F238E27FC236}">
                  <a16:creationId xmlns:a16="http://schemas.microsoft.com/office/drawing/2014/main" id="{CFF3007B-518A-460E-A7DD-7CF2282D2A2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7" name="Check Box 69" descr="15条医師　項目使用" hidden="1">
              <a:extLst>
                <a:ext uri="{63B3BB69-23CF-44E3-9099-C40C66FF867C}">
                  <a14:compatExt spid="_x0000_s2117"/>
                </a:ext>
                <a:ext uri="{FF2B5EF4-FFF2-40B4-BE49-F238E27FC236}">
                  <a16:creationId xmlns:a16="http://schemas.microsoft.com/office/drawing/2014/main" id="{49817C63-023F-4715-822F-A41E91AC114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8" name="Check Box 70" descr="15条医師　項目使用" hidden="1">
              <a:extLst>
                <a:ext uri="{63B3BB69-23CF-44E3-9099-C40C66FF867C}">
                  <a14:compatExt spid="_x0000_s2118"/>
                </a:ext>
                <a:ext uri="{FF2B5EF4-FFF2-40B4-BE49-F238E27FC236}">
                  <a16:creationId xmlns:a16="http://schemas.microsoft.com/office/drawing/2014/main" id="{91AD074C-55BA-48A9-B9B5-18D9EF25AAB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9" name="Check Box 71" descr="15条医師　項目使用" hidden="1">
              <a:extLst>
                <a:ext uri="{63B3BB69-23CF-44E3-9099-C40C66FF867C}">
                  <a14:compatExt spid="_x0000_s2119"/>
                </a:ext>
                <a:ext uri="{FF2B5EF4-FFF2-40B4-BE49-F238E27FC236}">
                  <a16:creationId xmlns:a16="http://schemas.microsoft.com/office/drawing/2014/main" id="{2328BF74-FD8D-495F-947C-002AF2D2256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0" name="Check Box 72" descr="15条医師　項目使用" hidden="1">
              <a:extLst>
                <a:ext uri="{63B3BB69-23CF-44E3-9099-C40C66FF867C}">
                  <a14:compatExt spid="_x0000_s2120"/>
                </a:ext>
                <a:ext uri="{FF2B5EF4-FFF2-40B4-BE49-F238E27FC236}">
                  <a16:creationId xmlns:a16="http://schemas.microsoft.com/office/drawing/2014/main" id="{6726CA4C-8BF0-4D57-816A-3EF1BC552F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1" name="Check Box 73" descr="15条医師　項目使用" hidden="1">
              <a:extLst>
                <a:ext uri="{63B3BB69-23CF-44E3-9099-C40C66FF867C}">
                  <a14:compatExt spid="_x0000_s2121"/>
                </a:ext>
                <a:ext uri="{FF2B5EF4-FFF2-40B4-BE49-F238E27FC236}">
                  <a16:creationId xmlns:a16="http://schemas.microsoft.com/office/drawing/2014/main" id="{D99CFFD6-AB4F-42FF-98D3-2DC5B32EEC0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2" name="Check Box 74" descr="15条医師　項目使用" hidden="1">
              <a:extLst>
                <a:ext uri="{63B3BB69-23CF-44E3-9099-C40C66FF867C}">
                  <a14:compatExt spid="_x0000_s2122"/>
                </a:ext>
                <a:ext uri="{FF2B5EF4-FFF2-40B4-BE49-F238E27FC236}">
                  <a16:creationId xmlns:a16="http://schemas.microsoft.com/office/drawing/2014/main" id="{FE9FE6D3-3B45-40ED-BBA7-8A025C03AEF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3" name="Check Box 75" descr="15条医師　項目使用" hidden="1">
              <a:extLst>
                <a:ext uri="{63B3BB69-23CF-44E3-9099-C40C66FF867C}">
                  <a14:compatExt spid="_x0000_s2123"/>
                </a:ext>
                <a:ext uri="{FF2B5EF4-FFF2-40B4-BE49-F238E27FC236}">
                  <a16:creationId xmlns:a16="http://schemas.microsoft.com/office/drawing/2014/main" id="{104846AE-68F7-4710-A758-016203BFACB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4" name="Check Box 76" descr="15条医師　項目使用" hidden="1">
              <a:extLst>
                <a:ext uri="{63B3BB69-23CF-44E3-9099-C40C66FF867C}">
                  <a14:compatExt spid="_x0000_s2124"/>
                </a:ext>
                <a:ext uri="{FF2B5EF4-FFF2-40B4-BE49-F238E27FC236}">
                  <a16:creationId xmlns:a16="http://schemas.microsoft.com/office/drawing/2014/main" id="{3D4A7A3E-FFE5-4808-AB9B-9B72983093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5" name="Check Box 77" descr="15条医師　項目使用" hidden="1">
              <a:extLst>
                <a:ext uri="{63B3BB69-23CF-44E3-9099-C40C66FF867C}">
                  <a14:compatExt spid="_x0000_s2125"/>
                </a:ext>
                <a:ext uri="{FF2B5EF4-FFF2-40B4-BE49-F238E27FC236}">
                  <a16:creationId xmlns:a16="http://schemas.microsoft.com/office/drawing/2014/main" id="{EFF866E7-C6EC-4F11-8056-47F19FD848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6" name="Check Box 78" descr="15条医師　項目使用" hidden="1">
              <a:extLst>
                <a:ext uri="{63B3BB69-23CF-44E3-9099-C40C66FF867C}">
                  <a14:compatExt spid="_x0000_s2126"/>
                </a:ext>
                <a:ext uri="{FF2B5EF4-FFF2-40B4-BE49-F238E27FC236}">
                  <a16:creationId xmlns:a16="http://schemas.microsoft.com/office/drawing/2014/main" id="{FA535A77-405B-4584-A445-3C690A1989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7" name="Check Box 79" descr="15条医師　項目使用" hidden="1">
              <a:extLst>
                <a:ext uri="{63B3BB69-23CF-44E3-9099-C40C66FF867C}">
                  <a14:compatExt spid="_x0000_s2127"/>
                </a:ext>
                <a:ext uri="{FF2B5EF4-FFF2-40B4-BE49-F238E27FC236}">
                  <a16:creationId xmlns:a16="http://schemas.microsoft.com/office/drawing/2014/main" id="{133A2649-3D40-4396-94EE-D0BBF7CF40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8" name="Check Box 80" descr="15条医師　項目使用" hidden="1">
              <a:extLst>
                <a:ext uri="{63B3BB69-23CF-44E3-9099-C40C66FF867C}">
                  <a14:compatExt spid="_x0000_s2128"/>
                </a:ext>
                <a:ext uri="{FF2B5EF4-FFF2-40B4-BE49-F238E27FC236}">
                  <a16:creationId xmlns:a16="http://schemas.microsoft.com/office/drawing/2014/main" id="{28079525-01E8-442B-B7F3-3A2E38B6918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9" name="Check Box 81" descr="15条医師　項目使用" hidden="1">
              <a:extLst>
                <a:ext uri="{63B3BB69-23CF-44E3-9099-C40C66FF867C}">
                  <a14:compatExt spid="_x0000_s2129"/>
                </a:ext>
                <a:ext uri="{FF2B5EF4-FFF2-40B4-BE49-F238E27FC236}">
                  <a16:creationId xmlns:a16="http://schemas.microsoft.com/office/drawing/2014/main" id="{8D315155-DD6D-4ED0-8178-B0560FBBA28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0" name="Check Box 82" descr="15条医師　項目使用" hidden="1">
              <a:extLst>
                <a:ext uri="{63B3BB69-23CF-44E3-9099-C40C66FF867C}">
                  <a14:compatExt spid="_x0000_s2130"/>
                </a:ext>
                <a:ext uri="{FF2B5EF4-FFF2-40B4-BE49-F238E27FC236}">
                  <a16:creationId xmlns:a16="http://schemas.microsoft.com/office/drawing/2014/main" id="{FFAAC8A6-C2E7-4507-88DC-B4C0F482134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1" name="Check Box 83" descr="15条医師　項目使用" hidden="1">
              <a:extLst>
                <a:ext uri="{63B3BB69-23CF-44E3-9099-C40C66FF867C}">
                  <a14:compatExt spid="_x0000_s2131"/>
                </a:ext>
                <a:ext uri="{FF2B5EF4-FFF2-40B4-BE49-F238E27FC236}">
                  <a16:creationId xmlns:a16="http://schemas.microsoft.com/office/drawing/2014/main" id="{4E608FF3-0325-48E3-A9BC-B1A507C9E32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2" name="Check Box 84" descr="15条医師　項目使用" hidden="1">
              <a:extLst>
                <a:ext uri="{63B3BB69-23CF-44E3-9099-C40C66FF867C}">
                  <a14:compatExt spid="_x0000_s2132"/>
                </a:ext>
                <a:ext uri="{FF2B5EF4-FFF2-40B4-BE49-F238E27FC236}">
                  <a16:creationId xmlns:a16="http://schemas.microsoft.com/office/drawing/2014/main" id="{ECEFDDB0-0A90-4C90-A4E5-9E523A68AF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3" name="Check Box 85" descr="15条医師　項目使用" hidden="1">
              <a:extLst>
                <a:ext uri="{63B3BB69-23CF-44E3-9099-C40C66FF867C}">
                  <a14:compatExt spid="_x0000_s2133"/>
                </a:ext>
                <a:ext uri="{FF2B5EF4-FFF2-40B4-BE49-F238E27FC236}">
                  <a16:creationId xmlns:a16="http://schemas.microsoft.com/office/drawing/2014/main" id="{13021EEE-2C20-4EA0-A82F-73CC2E37E15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4" name="Check Box 86" descr="15条医師　項目使用" hidden="1">
              <a:extLst>
                <a:ext uri="{63B3BB69-23CF-44E3-9099-C40C66FF867C}">
                  <a14:compatExt spid="_x0000_s2134"/>
                </a:ext>
                <a:ext uri="{FF2B5EF4-FFF2-40B4-BE49-F238E27FC236}">
                  <a16:creationId xmlns:a16="http://schemas.microsoft.com/office/drawing/2014/main" id="{0B243466-7537-4DFC-A254-9ABF202D9FC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5" name="Check Box 87" descr="15条医師　項目使用" hidden="1">
              <a:extLst>
                <a:ext uri="{63B3BB69-23CF-44E3-9099-C40C66FF867C}">
                  <a14:compatExt spid="_x0000_s2135"/>
                </a:ext>
                <a:ext uri="{FF2B5EF4-FFF2-40B4-BE49-F238E27FC236}">
                  <a16:creationId xmlns:a16="http://schemas.microsoft.com/office/drawing/2014/main" id="{1D444556-8CEA-4376-A5FB-619B27C0CFC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6" name="Check Box 88" descr="15条医師　項目使用" hidden="1">
              <a:extLst>
                <a:ext uri="{63B3BB69-23CF-44E3-9099-C40C66FF867C}">
                  <a14:compatExt spid="_x0000_s2136"/>
                </a:ext>
                <a:ext uri="{FF2B5EF4-FFF2-40B4-BE49-F238E27FC236}">
                  <a16:creationId xmlns:a16="http://schemas.microsoft.com/office/drawing/2014/main" id="{3065E656-011B-46DD-893C-E0978B1486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7" name="Check Box 89" descr="15条医師　項目使用" hidden="1">
              <a:extLst>
                <a:ext uri="{63B3BB69-23CF-44E3-9099-C40C66FF867C}">
                  <a14:compatExt spid="_x0000_s2137"/>
                </a:ext>
                <a:ext uri="{FF2B5EF4-FFF2-40B4-BE49-F238E27FC236}">
                  <a16:creationId xmlns:a16="http://schemas.microsoft.com/office/drawing/2014/main" id="{8D525C68-E161-479E-B9FE-7BD754A6369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8" name="Check Box 90" descr="15条医師　項目使用" hidden="1">
              <a:extLst>
                <a:ext uri="{63B3BB69-23CF-44E3-9099-C40C66FF867C}">
                  <a14:compatExt spid="_x0000_s2138"/>
                </a:ext>
                <a:ext uri="{FF2B5EF4-FFF2-40B4-BE49-F238E27FC236}">
                  <a16:creationId xmlns:a16="http://schemas.microsoft.com/office/drawing/2014/main" id="{590D18EF-3536-42D7-A4F8-4D736EDF83A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9" name="Check Box 91" descr="15条医師　項目使用" hidden="1">
              <a:extLst>
                <a:ext uri="{63B3BB69-23CF-44E3-9099-C40C66FF867C}">
                  <a14:compatExt spid="_x0000_s2139"/>
                </a:ext>
                <a:ext uri="{FF2B5EF4-FFF2-40B4-BE49-F238E27FC236}">
                  <a16:creationId xmlns:a16="http://schemas.microsoft.com/office/drawing/2014/main" id="{F9BD1AEF-AAE7-4356-83BE-1E8EEF95B02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0" name="Check Box 92" descr="15条医師　項目使用" hidden="1">
              <a:extLst>
                <a:ext uri="{63B3BB69-23CF-44E3-9099-C40C66FF867C}">
                  <a14:compatExt spid="_x0000_s2140"/>
                </a:ext>
                <a:ext uri="{FF2B5EF4-FFF2-40B4-BE49-F238E27FC236}">
                  <a16:creationId xmlns:a16="http://schemas.microsoft.com/office/drawing/2014/main" id="{92858078-8024-443C-A79A-9294F36345C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1" name="Check Box 93" descr="15条医師　項目使用" hidden="1">
              <a:extLst>
                <a:ext uri="{63B3BB69-23CF-44E3-9099-C40C66FF867C}">
                  <a14:compatExt spid="_x0000_s2141"/>
                </a:ext>
                <a:ext uri="{FF2B5EF4-FFF2-40B4-BE49-F238E27FC236}">
                  <a16:creationId xmlns:a16="http://schemas.microsoft.com/office/drawing/2014/main" id="{EADBF86E-06A6-4FF8-869A-6552EF9988E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2" name="Check Box 94" descr="15条医師　項目使用" hidden="1">
              <a:extLst>
                <a:ext uri="{63B3BB69-23CF-44E3-9099-C40C66FF867C}">
                  <a14:compatExt spid="_x0000_s2142"/>
                </a:ext>
                <a:ext uri="{FF2B5EF4-FFF2-40B4-BE49-F238E27FC236}">
                  <a16:creationId xmlns:a16="http://schemas.microsoft.com/office/drawing/2014/main" id="{F159C74E-26A9-4EC1-AA9F-275539CBECE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3" name="Check Box 95" descr="15条医師　項目使用" hidden="1">
              <a:extLst>
                <a:ext uri="{63B3BB69-23CF-44E3-9099-C40C66FF867C}">
                  <a14:compatExt spid="_x0000_s2143"/>
                </a:ext>
                <a:ext uri="{FF2B5EF4-FFF2-40B4-BE49-F238E27FC236}">
                  <a16:creationId xmlns:a16="http://schemas.microsoft.com/office/drawing/2014/main" id="{39A0D337-3C45-4812-94F4-19FA07CD7A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4" name="Check Box 96" descr="15条医師　項目使用" hidden="1">
              <a:extLst>
                <a:ext uri="{63B3BB69-23CF-44E3-9099-C40C66FF867C}">
                  <a14:compatExt spid="_x0000_s2144"/>
                </a:ext>
                <a:ext uri="{FF2B5EF4-FFF2-40B4-BE49-F238E27FC236}">
                  <a16:creationId xmlns:a16="http://schemas.microsoft.com/office/drawing/2014/main" id="{A1A4EBF0-1E64-4C01-A4C7-0EB5AFC508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5" name="Check Box 97" descr="15条医師　項目使用" hidden="1">
              <a:extLst>
                <a:ext uri="{63B3BB69-23CF-44E3-9099-C40C66FF867C}">
                  <a14:compatExt spid="_x0000_s2145"/>
                </a:ext>
                <a:ext uri="{FF2B5EF4-FFF2-40B4-BE49-F238E27FC236}">
                  <a16:creationId xmlns:a16="http://schemas.microsoft.com/office/drawing/2014/main" id="{3D6B0AD8-91CA-4E66-A15A-F219F53D648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6" name="Check Box 98" descr="15条医師　項目使用" hidden="1">
              <a:extLst>
                <a:ext uri="{63B3BB69-23CF-44E3-9099-C40C66FF867C}">
                  <a14:compatExt spid="_x0000_s2146"/>
                </a:ext>
                <a:ext uri="{FF2B5EF4-FFF2-40B4-BE49-F238E27FC236}">
                  <a16:creationId xmlns:a16="http://schemas.microsoft.com/office/drawing/2014/main" id="{2790EEEF-BE83-4A75-AF5F-16D061D271B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7" name="Check Box 99" descr="15条医師　項目使用" hidden="1">
              <a:extLst>
                <a:ext uri="{63B3BB69-23CF-44E3-9099-C40C66FF867C}">
                  <a14:compatExt spid="_x0000_s2147"/>
                </a:ext>
                <a:ext uri="{FF2B5EF4-FFF2-40B4-BE49-F238E27FC236}">
                  <a16:creationId xmlns:a16="http://schemas.microsoft.com/office/drawing/2014/main" id="{A33ADE87-FD12-4BCC-AB5B-470F6534B99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8" name="Check Box 100" descr="15条医師　項目使用" hidden="1">
              <a:extLst>
                <a:ext uri="{63B3BB69-23CF-44E3-9099-C40C66FF867C}">
                  <a14:compatExt spid="_x0000_s2148"/>
                </a:ext>
                <a:ext uri="{FF2B5EF4-FFF2-40B4-BE49-F238E27FC236}">
                  <a16:creationId xmlns:a16="http://schemas.microsoft.com/office/drawing/2014/main" id="{D4A8862E-070C-4481-A888-FD8F2320F53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9" name="Check Box 101" descr="15条医師　項目使用" hidden="1">
              <a:extLst>
                <a:ext uri="{63B3BB69-23CF-44E3-9099-C40C66FF867C}">
                  <a14:compatExt spid="_x0000_s2149"/>
                </a:ext>
                <a:ext uri="{FF2B5EF4-FFF2-40B4-BE49-F238E27FC236}">
                  <a16:creationId xmlns:a16="http://schemas.microsoft.com/office/drawing/2014/main" id="{740446C0-633C-4FA8-A325-0C56E8E265C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0" name="Check Box 102" descr="15条医師　項目使用" hidden="1">
              <a:extLst>
                <a:ext uri="{63B3BB69-23CF-44E3-9099-C40C66FF867C}">
                  <a14:compatExt spid="_x0000_s2150"/>
                </a:ext>
                <a:ext uri="{FF2B5EF4-FFF2-40B4-BE49-F238E27FC236}">
                  <a16:creationId xmlns:a16="http://schemas.microsoft.com/office/drawing/2014/main" id="{AAAFBD82-EE20-42ED-9A1B-AC435E11A2D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1" name="Check Box 103" descr="15条医師　項目使用" hidden="1">
              <a:extLst>
                <a:ext uri="{63B3BB69-23CF-44E3-9099-C40C66FF867C}">
                  <a14:compatExt spid="_x0000_s2151"/>
                </a:ext>
                <a:ext uri="{FF2B5EF4-FFF2-40B4-BE49-F238E27FC236}">
                  <a16:creationId xmlns:a16="http://schemas.microsoft.com/office/drawing/2014/main" id="{91241326-9760-4FC5-B4F3-946A553B1CD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2" name="Check Box 104" descr="15条医師　項目使用" hidden="1">
              <a:extLst>
                <a:ext uri="{63B3BB69-23CF-44E3-9099-C40C66FF867C}">
                  <a14:compatExt spid="_x0000_s2152"/>
                </a:ext>
                <a:ext uri="{FF2B5EF4-FFF2-40B4-BE49-F238E27FC236}">
                  <a16:creationId xmlns:a16="http://schemas.microsoft.com/office/drawing/2014/main" id="{2D694784-B559-45C8-A195-01AB8A47D5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3" name="Check Box 105" descr="15条医師　項目使用" hidden="1">
              <a:extLst>
                <a:ext uri="{63B3BB69-23CF-44E3-9099-C40C66FF867C}">
                  <a14:compatExt spid="_x0000_s2153"/>
                </a:ext>
                <a:ext uri="{FF2B5EF4-FFF2-40B4-BE49-F238E27FC236}">
                  <a16:creationId xmlns:a16="http://schemas.microsoft.com/office/drawing/2014/main" id="{D9596267-2C44-4210-AE53-3355E7111C3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4" name="Check Box 106" descr="15条医師　項目使用" hidden="1">
              <a:extLst>
                <a:ext uri="{63B3BB69-23CF-44E3-9099-C40C66FF867C}">
                  <a14:compatExt spid="_x0000_s2154"/>
                </a:ext>
                <a:ext uri="{FF2B5EF4-FFF2-40B4-BE49-F238E27FC236}">
                  <a16:creationId xmlns:a16="http://schemas.microsoft.com/office/drawing/2014/main" id="{FCC798A5-EA0B-4BA9-929D-053BA272DB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5" name="Check Box 107" descr="15条医師　項目使用" hidden="1">
              <a:extLst>
                <a:ext uri="{63B3BB69-23CF-44E3-9099-C40C66FF867C}">
                  <a14:compatExt spid="_x0000_s2155"/>
                </a:ext>
                <a:ext uri="{FF2B5EF4-FFF2-40B4-BE49-F238E27FC236}">
                  <a16:creationId xmlns:a16="http://schemas.microsoft.com/office/drawing/2014/main" id="{0A19F29B-BED6-4AA1-B6B3-82E746C8743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6" name="Check Box 108" descr="15条医師　項目使用" hidden="1">
              <a:extLst>
                <a:ext uri="{63B3BB69-23CF-44E3-9099-C40C66FF867C}">
                  <a14:compatExt spid="_x0000_s2156"/>
                </a:ext>
                <a:ext uri="{FF2B5EF4-FFF2-40B4-BE49-F238E27FC236}">
                  <a16:creationId xmlns:a16="http://schemas.microsoft.com/office/drawing/2014/main" id="{9E19BED7-48B6-47DA-9394-D7B56D294B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7" name="Check Box 109" descr="15条医師　項目使用" hidden="1">
              <a:extLst>
                <a:ext uri="{63B3BB69-23CF-44E3-9099-C40C66FF867C}">
                  <a14:compatExt spid="_x0000_s2157"/>
                </a:ext>
                <a:ext uri="{FF2B5EF4-FFF2-40B4-BE49-F238E27FC236}">
                  <a16:creationId xmlns:a16="http://schemas.microsoft.com/office/drawing/2014/main" id="{F59A234E-69F8-4487-BFA7-69CAE5E2B4A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8" name="Check Box 110" descr="15条医師　項目使用" hidden="1">
              <a:extLst>
                <a:ext uri="{63B3BB69-23CF-44E3-9099-C40C66FF867C}">
                  <a14:compatExt spid="_x0000_s2158"/>
                </a:ext>
                <a:ext uri="{FF2B5EF4-FFF2-40B4-BE49-F238E27FC236}">
                  <a16:creationId xmlns:a16="http://schemas.microsoft.com/office/drawing/2014/main" id="{9D600F34-910F-4B78-BF97-307A0760A6D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9" name="Check Box 111" descr="15条医師　項目使用" hidden="1">
              <a:extLst>
                <a:ext uri="{63B3BB69-23CF-44E3-9099-C40C66FF867C}">
                  <a14:compatExt spid="_x0000_s2159"/>
                </a:ext>
                <a:ext uri="{FF2B5EF4-FFF2-40B4-BE49-F238E27FC236}">
                  <a16:creationId xmlns:a16="http://schemas.microsoft.com/office/drawing/2014/main" id="{2ADE7C5D-9E5E-477F-A1A4-F2BE850E6CA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0" name="Check Box 112" descr="15条医師　項目使用" hidden="1">
              <a:extLst>
                <a:ext uri="{63B3BB69-23CF-44E3-9099-C40C66FF867C}">
                  <a14:compatExt spid="_x0000_s2160"/>
                </a:ext>
                <a:ext uri="{FF2B5EF4-FFF2-40B4-BE49-F238E27FC236}">
                  <a16:creationId xmlns:a16="http://schemas.microsoft.com/office/drawing/2014/main" id="{7F2A896F-9589-4C1A-BAFF-9BADEF7013B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1" name="Check Box 113" descr="15条医師　項目使用" hidden="1">
              <a:extLst>
                <a:ext uri="{63B3BB69-23CF-44E3-9099-C40C66FF867C}">
                  <a14:compatExt spid="_x0000_s2161"/>
                </a:ext>
                <a:ext uri="{FF2B5EF4-FFF2-40B4-BE49-F238E27FC236}">
                  <a16:creationId xmlns:a16="http://schemas.microsoft.com/office/drawing/2014/main" id="{AE34DC97-CDEA-452C-8E50-04644DE451B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2" name="Check Box 114" descr="15条医師　項目使用" hidden="1">
              <a:extLst>
                <a:ext uri="{63B3BB69-23CF-44E3-9099-C40C66FF867C}">
                  <a14:compatExt spid="_x0000_s2162"/>
                </a:ext>
                <a:ext uri="{FF2B5EF4-FFF2-40B4-BE49-F238E27FC236}">
                  <a16:creationId xmlns:a16="http://schemas.microsoft.com/office/drawing/2014/main" id="{DB6D01D9-69DA-49E6-8195-3884F4DFD6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3" name="Check Box 115" descr="15条医師　項目使用" hidden="1">
              <a:extLst>
                <a:ext uri="{63B3BB69-23CF-44E3-9099-C40C66FF867C}">
                  <a14:compatExt spid="_x0000_s2163"/>
                </a:ext>
                <a:ext uri="{FF2B5EF4-FFF2-40B4-BE49-F238E27FC236}">
                  <a16:creationId xmlns:a16="http://schemas.microsoft.com/office/drawing/2014/main" id="{0675B683-B5A5-4FF0-B3B4-D21ABF2CE54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4" name="Check Box 116" descr="15条医師　項目使用" hidden="1">
              <a:extLst>
                <a:ext uri="{63B3BB69-23CF-44E3-9099-C40C66FF867C}">
                  <a14:compatExt spid="_x0000_s2164"/>
                </a:ext>
                <a:ext uri="{FF2B5EF4-FFF2-40B4-BE49-F238E27FC236}">
                  <a16:creationId xmlns:a16="http://schemas.microsoft.com/office/drawing/2014/main" id="{19188C87-1F1F-4993-A2D3-DEA52819288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5" name="Check Box 117" descr="15条医師　項目使用" hidden="1">
              <a:extLst>
                <a:ext uri="{63B3BB69-23CF-44E3-9099-C40C66FF867C}">
                  <a14:compatExt spid="_x0000_s2165"/>
                </a:ext>
                <a:ext uri="{FF2B5EF4-FFF2-40B4-BE49-F238E27FC236}">
                  <a16:creationId xmlns:a16="http://schemas.microsoft.com/office/drawing/2014/main" id="{BFF39424-0FE0-473B-B83E-818D5A106AB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6" name="Check Box 118" descr="15条医師　項目使用" hidden="1">
              <a:extLst>
                <a:ext uri="{63B3BB69-23CF-44E3-9099-C40C66FF867C}">
                  <a14:compatExt spid="_x0000_s2166"/>
                </a:ext>
                <a:ext uri="{FF2B5EF4-FFF2-40B4-BE49-F238E27FC236}">
                  <a16:creationId xmlns:a16="http://schemas.microsoft.com/office/drawing/2014/main" id="{2BDDB627-7E41-4218-9AD1-376B80E809C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7" name="Check Box 119" descr="15条医師　項目使用" hidden="1">
              <a:extLst>
                <a:ext uri="{63B3BB69-23CF-44E3-9099-C40C66FF867C}">
                  <a14:compatExt spid="_x0000_s2167"/>
                </a:ext>
                <a:ext uri="{FF2B5EF4-FFF2-40B4-BE49-F238E27FC236}">
                  <a16:creationId xmlns:a16="http://schemas.microsoft.com/office/drawing/2014/main" id="{C9DBC86D-DDDD-4D5B-8A3D-80A857365B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xdr:twoCellAnchor>
    <xdr:from>
      <xdr:col>2</xdr:col>
      <xdr:colOff>1473524</xdr:colOff>
      <xdr:row>28</xdr:row>
      <xdr:rowOff>8141</xdr:rowOff>
    </xdr:from>
    <xdr:to>
      <xdr:col>7</xdr:col>
      <xdr:colOff>488460</xdr:colOff>
      <xdr:row>28</xdr:row>
      <xdr:rowOff>8141</xdr:rowOff>
    </xdr:to>
    <xdr:cxnSp macro="">
      <xdr:nvCxnSpPr>
        <xdr:cNvPr id="121" name="直線コネクタ 120">
          <a:extLst>
            <a:ext uri="{FF2B5EF4-FFF2-40B4-BE49-F238E27FC236}">
              <a16:creationId xmlns:a16="http://schemas.microsoft.com/office/drawing/2014/main" id="{25AFC439-6898-4FF5-851A-D813F18A88A8}"/>
            </a:ext>
          </a:extLst>
        </xdr:cNvPr>
        <xdr:cNvCxnSpPr/>
      </xdr:nvCxnSpPr>
      <xdr:spPr>
        <a:xfrm>
          <a:off x="1854524" y="8104391"/>
          <a:ext cx="291066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0</xdr:row>
      <xdr:rowOff>105833</xdr:rowOff>
    </xdr:from>
    <xdr:to>
      <xdr:col>2</xdr:col>
      <xdr:colOff>1497949</xdr:colOff>
      <xdr:row>0</xdr:row>
      <xdr:rowOff>309359</xdr:rowOff>
    </xdr:to>
    <xdr:sp macro="" textlink="">
      <xdr:nvSpPr>
        <xdr:cNvPr id="122" name="テキスト ボックス 121">
          <a:extLst>
            <a:ext uri="{FF2B5EF4-FFF2-40B4-BE49-F238E27FC236}">
              <a16:creationId xmlns:a16="http://schemas.microsoft.com/office/drawing/2014/main" id="{92D56966-84D1-44F1-89A2-4591DE03C895}"/>
            </a:ext>
          </a:extLst>
        </xdr:cNvPr>
        <xdr:cNvSpPr txBox="1"/>
      </xdr:nvSpPr>
      <xdr:spPr>
        <a:xfrm>
          <a:off x="722923" y="105833"/>
          <a:ext cx="1156026" cy="20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75000"/>
                </a:schemeClr>
              </a:solidFill>
            </a:rPr>
            <a:t>※</a:t>
          </a:r>
          <a:r>
            <a:rPr kumimoji="1" lang="ja-JP" altLang="en-US" sz="900">
              <a:solidFill>
                <a:schemeClr val="bg1">
                  <a:lumMod val="75000"/>
                </a:schemeClr>
              </a:solidFill>
            </a:rPr>
            <a:t>印刷画面</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58BAE-85FE-4D01-9DEA-DC5603B64ABA}">
  <sheetPr codeName="Sheet2"/>
  <dimension ref="A1:CO1007"/>
  <sheetViews>
    <sheetView showGridLines="0" showRowColHeaders="0" tabSelected="1" topLeftCell="A12"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13</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 xml:space="preserve">  </v>
      </c>
      <c r="CF3" s="25" t="str">
        <f>$N$91</f>
        <v>**</v>
      </c>
      <c r="CG3" s="25" t="str">
        <f>$N$92</f>
        <v xml:space="preserve">  </v>
      </c>
      <c r="CH3" s="25" t="str">
        <f>$N$93</f>
        <v/>
      </c>
      <c r="CI3" s="25" t="str">
        <f>$N$94</f>
        <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46216</v>
      </c>
      <c r="M6" s="48">
        <f ca="1">YEAR(TODAY())</f>
        <v>2026</v>
      </c>
      <c r="N6" s="49">
        <f>YEAR(L6)</f>
        <v>2026</v>
      </c>
      <c r="O6" s="50" t="str">
        <f>"申込締切：令和"&amp;TEXT(L6,"e")&amp;"年"&amp;TEXT(L6,"m")&amp;"月"&amp;TEXT(L6,"d")&amp;"日("&amp;TEXT(L6,"aaa")&amp;")まで"</f>
        <v>申込締切：令和8年7月13日(月)まで</v>
      </c>
      <c r="P6" s="51" t="str">
        <f>"申込締切："&amp;TEXT(L6,"m")&amp;"月"&amp;TEXT(L6,"d")&amp;"日("&amp;TEXT(L6,"aaa")&amp;")まで"</f>
        <v>申込締切：7月13日(月)まで</v>
      </c>
      <c r="R6" s="43"/>
    </row>
    <row r="7" spans="1:93" ht="25.5" customHeight="1">
      <c r="B7" s="53"/>
      <c r="C7" s="54" t="str">
        <f ca="1">IF(L6&gt;0,IF(M6=N6,P6,O6),"")</f>
        <v>申込締切：7月13日(月)まで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13</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204</v>
      </c>
      <c r="C20" s="14"/>
      <c r="D20" s="125" t="s">
        <v>205</v>
      </c>
      <c r="E20" s="126"/>
      <c r="F20" s="127"/>
      <c r="G20" s="128"/>
      <c r="H20" s="129"/>
      <c r="I20" s="130"/>
      <c r="J20" s="131" t="b">
        <v>1</v>
      </c>
      <c r="K20" s="132"/>
      <c r="L20" s="133"/>
      <c r="M20" s="1" t="s">
        <v>11</v>
      </c>
      <c r="N20" s="134" t="str">
        <f>IF(LEN(G18)&gt;0,G18,"")</f>
        <v/>
      </c>
      <c r="O20" s="122" t="s">
        <v>182</v>
      </c>
      <c r="R20" s="135"/>
    </row>
    <row r="21" spans="2:22" ht="19.5" hidden="1" customHeight="1">
      <c r="B21" s="118" t="s">
        <v>204</v>
      </c>
      <c r="C21" s="14"/>
      <c r="D21" s="136" t="s">
        <v>205</v>
      </c>
      <c r="E21" s="137"/>
      <c r="F21" s="138"/>
      <c r="G21" s="139"/>
      <c r="H21" s="140"/>
      <c r="I21" s="141"/>
      <c r="J21" s="142" t="b">
        <v>1</v>
      </c>
      <c r="K21" s="90"/>
      <c r="L21" s="133"/>
      <c r="M21" s="2" t="s">
        <v>12</v>
      </c>
      <c r="N21" s="134" t="str">
        <f>IF(LEN(I18)&gt;0,I18,"")</f>
        <v/>
      </c>
      <c r="O21" s="122" t="s">
        <v>182</v>
      </c>
      <c r="R21" s="135"/>
    </row>
    <row r="22" spans="2:22" ht="19.5" hidden="1" customHeight="1">
      <c r="B22" s="118" t="s">
        <v>204</v>
      </c>
      <c r="C22" s="14"/>
      <c r="D22" s="143" t="s">
        <v>205</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204</v>
      </c>
      <c r="C23" s="14"/>
      <c r="D23" s="148" t="s">
        <v>205</v>
      </c>
      <c r="E23" s="102"/>
      <c r="F23" s="149"/>
      <c r="G23" s="150"/>
      <c r="H23" s="151"/>
      <c r="I23" s="152"/>
      <c r="J23" s="153" t="b">
        <v>1</v>
      </c>
      <c r="K23" s="74"/>
      <c r="L23" s="133"/>
      <c r="M23" s="4" t="s">
        <v>14</v>
      </c>
      <c r="N23" s="154" t="str">
        <f>IF(LEN(D20)&gt;0,D20,"")</f>
        <v>**</v>
      </c>
      <c r="O23" s="64" t="s">
        <v>206</v>
      </c>
    </row>
    <row r="24" spans="2:22" ht="19.5" hidden="1" customHeight="1">
      <c r="B24" s="118" t="s">
        <v>204</v>
      </c>
      <c r="C24" s="14"/>
      <c r="D24" s="155" t="s">
        <v>205</v>
      </c>
      <c r="E24" s="156"/>
      <c r="F24" s="156"/>
      <c r="G24" s="156"/>
      <c r="H24" s="157"/>
      <c r="I24" s="157"/>
      <c r="J24" s="157"/>
      <c r="K24" s="74"/>
      <c r="L24" s="24">
        <f t="shared" ref="L24:L25" si="3">IFERROR(FIND(CHAR(10),D24),0)</f>
        <v>0</v>
      </c>
      <c r="M24" s="5" t="s">
        <v>15</v>
      </c>
      <c r="N24" s="134" t="str">
        <f t="shared" ref="N24:N27" si="4">IF(LEN(D21)&gt;0,D21,"")</f>
        <v>**</v>
      </c>
      <c r="O24" s="64" t="s">
        <v>206</v>
      </c>
    </row>
    <row r="25" spans="2:22" ht="19.5" hidden="1" customHeight="1">
      <c r="B25" s="118" t="s">
        <v>204</v>
      </c>
      <c r="C25" s="14"/>
      <c r="D25" s="155" t="s">
        <v>205</v>
      </c>
      <c r="E25" s="156"/>
      <c r="F25" s="156"/>
      <c r="G25" s="156"/>
      <c r="H25" s="157"/>
      <c r="I25" s="157"/>
      <c r="J25" s="157"/>
      <c r="K25" s="74"/>
      <c r="L25" s="24">
        <f t="shared" si="3"/>
        <v>0</v>
      </c>
      <c r="M25" s="5" t="s">
        <v>16</v>
      </c>
      <c r="N25" s="134" t="str">
        <f t="shared" si="4"/>
        <v>**</v>
      </c>
      <c r="O25" s="64" t="s">
        <v>206</v>
      </c>
    </row>
    <row r="26" spans="2:22" ht="19.5" hidden="1" customHeight="1">
      <c r="B26" s="118" t="s">
        <v>204</v>
      </c>
      <c r="C26" s="14"/>
      <c r="D26" s="158" t="s">
        <v>205</v>
      </c>
      <c r="E26" s="102"/>
      <c r="F26" s="102"/>
      <c r="G26" s="102"/>
      <c r="H26" s="102"/>
      <c r="I26" s="102"/>
      <c r="J26" s="102"/>
      <c r="K26" s="103"/>
      <c r="L26" s="133"/>
      <c r="M26" s="5" t="s">
        <v>17</v>
      </c>
      <c r="N26" s="134" t="str">
        <f t="shared" si="4"/>
        <v>**</v>
      </c>
      <c r="O26" s="64" t="s">
        <v>206</v>
      </c>
    </row>
    <row r="27" spans="2:22" ht="21.75" hidden="1" customHeight="1">
      <c r="B27" s="118" t="s">
        <v>204</v>
      </c>
      <c r="C27" s="14"/>
      <c r="D27" s="159"/>
      <c r="E27" s="160"/>
      <c r="F27" s="161"/>
      <c r="G27" s="113" t="s">
        <v>205</v>
      </c>
      <c r="H27" s="162" t="s">
        <v>199</v>
      </c>
      <c r="I27" s="163" t="s">
        <v>205</v>
      </c>
      <c r="J27" s="164" t="s">
        <v>200</v>
      </c>
      <c r="K27" s="165"/>
      <c r="L27" s="133"/>
      <c r="M27" s="5" t="s">
        <v>18</v>
      </c>
      <c r="N27" s="134" t="str">
        <f t="shared" si="4"/>
        <v>**</v>
      </c>
      <c r="O27" s="64" t="s">
        <v>206</v>
      </c>
      <c r="P27" s="117" t="s">
        <v>207</v>
      </c>
      <c r="Q27" s="24">
        <f>IF(G93+G94=100,1,IF(G27="＊＊＊",0,IF(G93&lt;=G27,IF(G27&lt;=G94,1,0),0)))</f>
        <v>1</v>
      </c>
    </row>
    <row r="28" spans="2:22" ht="19.5" hidden="1" customHeight="1">
      <c r="B28" s="118" t="s">
        <v>204</v>
      </c>
      <c r="C28" s="14"/>
      <c r="D28" s="143" t="s">
        <v>205</v>
      </c>
      <c r="E28" s="144"/>
      <c r="F28" s="144"/>
      <c r="G28" s="145" t="str">
        <f>IF(LEN(D28)&gt;0,D28,"")</f>
        <v>**</v>
      </c>
      <c r="H28" s="145"/>
      <c r="I28" s="146"/>
      <c r="J28" s="146"/>
      <c r="K28" s="74">
        <v>5</v>
      </c>
      <c r="L28" s="133"/>
      <c r="M28" s="5" t="s">
        <v>19</v>
      </c>
      <c r="N28" s="134" t="str">
        <f>IF(LEN(D25)&gt;0,D25,"")</f>
        <v>**</v>
      </c>
      <c r="O28" s="64" t="s">
        <v>206</v>
      </c>
    </row>
    <row r="29" spans="2:22" ht="19.5" hidden="1" customHeight="1">
      <c r="B29" s="118"/>
      <c r="C29" s="14"/>
      <c r="D29" s="166"/>
      <c r="E29" s="167" t="s">
        <v>205</v>
      </c>
      <c r="F29" s="167"/>
      <c r="G29" s="167"/>
      <c r="H29" s="168" t="s">
        <v>208</v>
      </c>
      <c r="I29" s="169" t="s">
        <v>209</v>
      </c>
      <c r="J29" s="170"/>
      <c r="K29" s="171"/>
      <c r="L29" s="133"/>
      <c r="M29" s="5" t="s">
        <v>20</v>
      </c>
      <c r="N29" s="134" t="str">
        <f>IF(E29="**","**",E29&amp;IF(LEN(I29)&gt;0,I29,""))</f>
        <v>**</v>
      </c>
      <c r="O29" s="64" t="s">
        <v>210</v>
      </c>
    </row>
    <row r="30" spans="2:22" ht="19.5" hidden="1" customHeight="1">
      <c r="B30" s="118"/>
      <c r="C30" s="14"/>
      <c r="D30" s="159"/>
      <c r="E30" s="172"/>
      <c r="F30" s="173"/>
      <c r="G30" s="113" t="s">
        <v>205</v>
      </c>
      <c r="H30" s="114" t="s">
        <v>199</v>
      </c>
      <c r="I30" s="113" t="s">
        <v>205</v>
      </c>
      <c r="J30" s="115" t="s">
        <v>200</v>
      </c>
      <c r="K30" s="116"/>
      <c r="L30" s="133"/>
      <c r="M30" s="5" t="s">
        <v>21</v>
      </c>
      <c r="N30" s="134" t="str">
        <f>IF(LEN(G30)&gt;0,G30,"")</f>
        <v>**</v>
      </c>
      <c r="O30" s="64" t="s">
        <v>206</v>
      </c>
      <c r="P30" s="117" t="s">
        <v>211</v>
      </c>
      <c r="Q30" s="24">
        <f>IF(H93+H94=100,1,IF(G30="＊＊＊",0,IF(H93&lt;=G30,IF(G30&lt;=H94,1,0),0)))</f>
        <v>1</v>
      </c>
    </row>
    <row r="31" spans="2:22" ht="19.5" hidden="1" customHeight="1">
      <c r="B31" s="118"/>
      <c r="C31" s="14"/>
      <c r="D31" s="174" t="s">
        <v>209</v>
      </c>
      <c r="E31" s="175"/>
      <c r="F31" s="175"/>
      <c r="G31" s="175"/>
      <c r="H31" s="157"/>
      <c r="I31" s="157"/>
      <c r="J31" s="157"/>
      <c r="K31" s="74"/>
      <c r="L31" s="24">
        <f t="shared" ref="L31:L32" si="5">IFERROR(FIND(CHAR(10),D31),0)</f>
        <v>0</v>
      </c>
      <c r="M31" s="5" t="s">
        <v>22</v>
      </c>
      <c r="N31" s="134" t="str">
        <f>IF(LEN(I30)&gt;0,I30,"")</f>
        <v>**</v>
      </c>
      <c r="O31" s="64" t="s">
        <v>206</v>
      </c>
    </row>
    <row r="32" spans="2:22" ht="19.5" hidden="1" customHeight="1">
      <c r="B32" s="118"/>
      <c r="C32" s="14"/>
      <c r="D32" s="174" t="s">
        <v>209</v>
      </c>
      <c r="E32" s="175"/>
      <c r="F32" s="175"/>
      <c r="G32" s="175"/>
      <c r="H32" s="157"/>
      <c r="I32" s="157"/>
      <c r="J32" s="157"/>
      <c r="K32" s="74"/>
      <c r="L32" s="24">
        <f t="shared" si="5"/>
        <v>0</v>
      </c>
      <c r="M32" s="5" t="s">
        <v>23</v>
      </c>
      <c r="N32" s="134" t="str">
        <f>IF(LEN(D31)&gt;0,D31,"")</f>
        <v>**</v>
      </c>
      <c r="O32" s="64" t="s">
        <v>206</v>
      </c>
    </row>
    <row r="33" spans="1:20" ht="19.5" hidden="1" customHeight="1">
      <c r="B33" s="118" t="s">
        <v>204</v>
      </c>
      <c r="C33" s="110"/>
      <c r="D33" s="176"/>
      <c r="E33" s="177"/>
      <c r="F33" s="178"/>
      <c r="G33" s="179" t="s">
        <v>205</v>
      </c>
      <c r="H33" s="180" t="s">
        <v>199</v>
      </c>
      <c r="I33" s="179" t="s">
        <v>205</v>
      </c>
      <c r="J33" s="164" t="s">
        <v>200</v>
      </c>
      <c r="K33" s="165"/>
      <c r="L33" s="133"/>
      <c r="M33" s="5" t="s">
        <v>24</v>
      </c>
      <c r="N33" s="134" t="str">
        <f>IF(LEN(D32)&gt;0,D32,"")</f>
        <v>**</v>
      </c>
      <c r="O33" s="64" t="s">
        <v>206</v>
      </c>
      <c r="P33" s="117" t="s">
        <v>212</v>
      </c>
      <c r="Q33" s="24">
        <f>IF(I93+I94=100,1,IF(G33="＊＊＊",0,IF(I93&lt;=G33,IF(G33&lt;=I94,1,0),0)))</f>
        <v>1</v>
      </c>
    </row>
    <row r="34" spans="1:20" ht="19.5" hidden="1" customHeight="1">
      <c r="B34" s="118" t="s">
        <v>204</v>
      </c>
      <c r="C34" s="14"/>
      <c r="D34" s="181"/>
      <c r="E34" s="182"/>
      <c r="F34" s="183"/>
      <c r="G34" s="184" t="s">
        <v>205</v>
      </c>
      <c r="H34" s="185" t="s">
        <v>199</v>
      </c>
      <c r="I34" s="184" t="s">
        <v>209</v>
      </c>
      <c r="J34" s="115" t="s">
        <v>200</v>
      </c>
      <c r="K34" s="116"/>
      <c r="L34" s="133"/>
      <c r="M34" s="5" t="s">
        <v>25</v>
      </c>
      <c r="N34" s="134" t="str">
        <f>IF(LEN(D26)&gt;0,D26,"")</f>
        <v>**</v>
      </c>
      <c r="O34" s="64" t="s">
        <v>206</v>
      </c>
      <c r="P34" s="117" t="s">
        <v>213</v>
      </c>
      <c r="Q34" s="24">
        <f>IF(J93+J94=100,1,IF(G34="＊＊＊",0,IF(J94&lt;=G34,IF(G34&lt;=J95,1,0),0)))</f>
        <v>1</v>
      </c>
    </row>
    <row r="35" spans="1:20" ht="20.100000000000001" customHeight="1">
      <c r="B35" s="118" t="s">
        <v>202</v>
      </c>
      <c r="C35" s="186" t="s">
        <v>214</v>
      </c>
      <c r="D35" s="187"/>
      <c r="E35" s="188"/>
      <c r="F35" s="188"/>
      <c r="G35" s="188"/>
      <c r="H35" s="188"/>
      <c r="I35" s="188"/>
      <c r="J35" s="189"/>
      <c r="K35" s="190" t="str">
        <f>IF(L35=0,"",L35)</f>
        <v/>
      </c>
      <c r="L35" s="133" t="str">
        <f>IFERROR(VLOOKUP(D35,E121:F125,2),"")</f>
        <v/>
      </c>
      <c r="M35" s="5" t="s">
        <v>26</v>
      </c>
      <c r="N35" s="134" t="str">
        <f>IF(LEN(G27)&gt;0,G27,"")</f>
        <v>**</v>
      </c>
      <c r="O35" s="64" t="s">
        <v>206</v>
      </c>
    </row>
    <row r="36" spans="1:20" ht="45" customHeight="1">
      <c r="C36" s="191" t="str">
        <f>IF(A5=1,"郵便物の送付先を記入してください","連絡先を記入してください")</f>
        <v>郵便物の送付先を記入してください</v>
      </c>
      <c r="D36" s="192"/>
      <c r="E36" s="193" t="s">
        <v>215</v>
      </c>
      <c r="F36" s="194"/>
      <c r="G36" s="194"/>
      <c r="H36" s="194"/>
      <c r="I36" s="194"/>
      <c r="J36" s="194"/>
      <c r="K36" s="194"/>
      <c r="L36" s="133"/>
      <c r="M36" s="5" t="s">
        <v>27</v>
      </c>
      <c r="N36" s="134" t="str">
        <f>IF(LEN(I27)&gt;0,I27,"")</f>
        <v>**</v>
      </c>
      <c r="O36" s="64" t="s">
        <v>206</v>
      </c>
    </row>
    <row r="37" spans="1:20" ht="19.5" customHeight="1">
      <c r="B37" s="24" t="s">
        <v>204</v>
      </c>
      <c r="C37" s="7" t="s">
        <v>34</v>
      </c>
      <c r="D37" s="195"/>
      <c r="E37" s="196"/>
      <c r="F37" s="197"/>
      <c r="G37" s="197"/>
      <c r="H37" s="197"/>
      <c r="I37" s="197"/>
      <c r="J37" s="197"/>
      <c r="K37" s="198"/>
      <c r="L37" s="133"/>
      <c r="M37" s="5" t="s">
        <v>28</v>
      </c>
      <c r="N37" s="199" t="str">
        <f>IF(LEN(D28)&gt;0,D28,"")</f>
        <v>**</v>
      </c>
      <c r="O37" s="64" t="s">
        <v>206</v>
      </c>
      <c r="Q37" s="200">
        <f>IF(A5=1,IF(R$36=3,"テキスト送付住所は下記の通りになります",R37),"")</f>
        <v>0</v>
      </c>
    </row>
    <row r="38" spans="1:20" ht="19.5" customHeight="1">
      <c r="B38" s="24" t="s">
        <v>204</v>
      </c>
      <c r="C38" s="201" t="s">
        <v>216</v>
      </c>
      <c r="D38" s="202"/>
      <c r="E38" s="203"/>
      <c r="F38" s="203"/>
      <c r="G38" s="203"/>
      <c r="H38" s="203"/>
      <c r="I38" s="204" t="s">
        <v>217</v>
      </c>
      <c r="J38" s="205"/>
      <c r="K38" s="206" t="str">
        <f>IF(J38=1,"自宅",IF(J38=2,"勤務先",""))</f>
        <v/>
      </c>
      <c r="L38" s="24">
        <f t="shared" ref="L38:L39" si="6">IFERROR(FIND(CHAR(10),D38),0)</f>
        <v>0</v>
      </c>
      <c r="M38" s="5" t="s">
        <v>29</v>
      </c>
      <c r="N38" s="134" t="str">
        <f>IF(LEN(G33)&gt;0,G33,"")</f>
        <v>**</v>
      </c>
      <c r="O38" s="64" t="s">
        <v>206</v>
      </c>
      <c r="Q38" s="207">
        <f>IF(A5=1,IF(R$36=3,"〒"&amp;D37,R38),"")</f>
        <v>0</v>
      </c>
    </row>
    <row r="39" spans="1:20" ht="19.5" customHeight="1">
      <c r="B39" s="24" t="s">
        <v>218</v>
      </c>
      <c r="C39" s="208"/>
      <c r="D39" s="209"/>
      <c r="E39" s="210"/>
      <c r="F39" s="210"/>
      <c r="G39" s="210"/>
      <c r="H39" s="210"/>
      <c r="I39" s="204"/>
      <c r="J39" s="204" t="s">
        <v>219</v>
      </c>
      <c r="K39" s="198"/>
      <c r="L39" s="24">
        <f t="shared" si="6"/>
        <v>0</v>
      </c>
      <c r="M39" s="5" t="s">
        <v>30</v>
      </c>
      <c r="N39" s="134" t="str">
        <f>IF(LEN(I33)&gt;0,I33,"")</f>
        <v>**</v>
      </c>
      <c r="O39" s="64" t="s">
        <v>206</v>
      </c>
      <c r="Q39" s="207">
        <f>IF(A5=1,IF(R$36=3,D38,R39),"")</f>
        <v>0</v>
      </c>
    </row>
    <row r="40" spans="1:20" ht="19.5" customHeight="1">
      <c r="B40" s="24" t="s">
        <v>204</v>
      </c>
      <c r="C40" s="8" t="s">
        <v>37</v>
      </c>
      <c r="D40" s="211"/>
      <c r="E40" s="196"/>
      <c r="F40" s="196"/>
      <c r="G40" s="212"/>
      <c r="H40" s="212"/>
      <c r="I40" s="204" t="s">
        <v>220</v>
      </c>
      <c r="J40" s="205"/>
      <c r="K40" s="206" t="str">
        <f>IF(J40=1,"個人",IF(J40=2,"勤務先",""))</f>
        <v/>
      </c>
      <c r="L40" s="133"/>
      <c r="M40" s="5" t="s">
        <v>31</v>
      </c>
      <c r="N40" s="134" t="str">
        <f>IF(LEN(G34)&gt;0,G34,"")</f>
        <v>**</v>
      </c>
      <c r="O40" s="64" t="s">
        <v>206</v>
      </c>
      <c r="Q40" s="207">
        <f>IF(A5=1,IF(R$36=3,IF(LEN(D39)&gt;0,D39,""),R40),"")</f>
        <v>0</v>
      </c>
    </row>
    <row r="41" spans="1:20" ht="19.5" customHeight="1">
      <c r="B41" s="24" t="s">
        <v>218</v>
      </c>
      <c r="C41" s="8" t="s">
        <v>221</v>
      </c>
      <c r="D41" s="213"/>
      <c r="E41" s="97"/>
      <c r="F41" s="97"/>
      <c r="G41" s="97"/>
      <c r="H41" s="97"/>
      <c r="I41" s="204" t="s">
        <v>220</v>
      </c>
      <c r="J41" s="205"/>
      <c r="K41" s="206" t="str">
        <f>IF(J41=1,"個人",IF(J41=2,"勤務先",""))</f>
        <v/>
      </c>
      <c r="L41" s="133"/>
      <c r="M41" s="5" t="s">
        <v>32</v>
      </c>
      <c r="N41" s="134" t="str">
        <f>IF(LEN(I34)&gt;0,I34,"")</f>
        <v>**</v>
      </c>
      <c r="O41" s="64" t="s">
        <v>206</v>
      </c>
      <c r="Q41" s="207" t="str">
        <f>IF(A5=1,IF(J38=2,IF(R$36=0,IF(LEN(D13)&gt;0,D13,""),R41),""),"")</f>
        <v/>
      </c>
    </row>
    <row r="42" spans="1:20" ht="20.25" customHeight="1">
      <c r="C42" s="214"/>
      <c r="D42" s="215"/>
      <c r="E42" s="215"/>
      <c r="F42" s="215"/>
      <c r="G42" s="215"/>
      <c r="H42" s="215"/>
      <c r="I42" s="215"/>
      <c r="J42" s="215"/>
      <c r="K42" s="215"/>
      <c r="L42" s="133"/>
      <c r="M42" s="6" t="s">
        <v>33</v>
      </c>
      <c r="N42" s="134" t="str">
        <f>IF(LEN(D35)&gt;0,D35,"")</f>
        <v/>
      </c>
      <c r="O42" s="64" t="s">
        <v>182</v>
      </c>
      <c r="Q42" s="216" t="str">
        <f>IF(A5=1,IF(J38=2,IF(R$36=0,"",IF(D17="＊＊＊",D13,D13&amp;CHAR(10)&amp;D15&amp;CHAR(10)&amp;D17&amp;CHAR(10)&amp;E9&amp;" "&amp;H9&amp;" 様")),""),"")</f>
        <v/>
      </c>
    </row>
    <row r="43" spans="1:20" ht="15.75" hidden="1" customHeight="1">
      <c r="B43" s="24" t="s">
        <v>202</v>
      </c>
      <c r="C43" s="217" t="s">
        <v>222</v>
      </c>
      <c r="D43" s="218"/>
      <c r="E43" s="218"/>
      <c r="F43" s="219"/>
      <c r="G43" s="220" t="s">
        <v>218</v>
      </c>
      <c r="H43" s="221"/>
      <c r="I43" s="222"/>
      <c r="J43" s="223"/>
      <c r="K43" s="224"/>
      <c r="L43" s="133"/>
      <c r="M43" s="7" t="s">
        <v>34</v>
      </c>
      <c r="N43" s="225" t="str">
        <f>IF(LEN(D37)&gt;0,D37,"")</f>
        <v/>
      </c>
      <c r="O43" s="64" t="s">
        <v>182</v>
      </c>
      <c r="Q43" s="216"/>
    </row>
    <row r="44" spans="1:20" ht="19.5" hidden="1" customHeight="1">
      <c r="A44" s="226" t="b">
        <f>IF(LEN($G$43)&gt;0,Q44,IF(LEN(Q44)&gt;0,Q44,""))</f>
        <v>0</v>
      </c>
      <c r="B44" s="118" t="s">
        <v>204</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205</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204</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205</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204</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205</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204</v>
      </c>
      <c r="C47" s="5"/>
      <c r="D47" s="242"/>
      <c r="E47" s="243" t="s">
        <v>44</v>
      </c>
      <c r="F47" s="244" t="s">
        <v>205</v>
      </c>
      <c r="G47" s="10" t="s">
        <v>45</v>
      </c>
      <c r="H47" s="244" t="s">
        <v>205</v>
      </c>
      <c r="I47" s="11" t="s">
        <v>46</v>
      </c>
      <c r="J47" s="245" t="s">
        <v>209</v>
      </c>
      <c r="K47" s="246"/>
      <c r="L47" s="133"/>
      <c r="M47" s="8" t="s">
        <v>37</v>
      </c>
      <c r="N47" s="225" t="str">
        <f>IF(LEN(D40)&gt;0,D40,"")</f>
        <v/>
      </c>
      <c r="O47" s="64" t="s">
        <v>182</v>
      </c>
      <c r="T47" s="234"/>
    </row>
    <row r="48" spans="1:20" ht="19.5" hidden="1" customHeight="1">
      <c r="B48" s="235" t="s">
        <v>204</v>
      </c>
      <c r="C48" s="5"/>
      <c r="D48" s="247" t="s">
        <v>205</v>
      </c>
      <c r="E48" s="137"/>
      <c r="F48" s="138"/>
      <c r="G48" s="139"/>
      <c r="H48" s="140" t="s">
        <v>182</v>
      </c>
      <c r="I48" s="141"/>
      <c r="J48" s="142" t="b">
        <v>1</v>
      </c>
      <c r="K48" s="90"/>
      <c r="L48" s="133"/>
      <c r="M48" s="8" t="s">
        <v>38</v>
      </c>
      <c r="N48" s="225" t="str">
        <f>IF(LEN(J40)&gt;0,J40,"")</f>
        <v/>
      </c>
      <c r="O48" s="64" t="s">
        <v>182</v>
      </c>
    </row>
    <row r="49" spans="1:22" ht="30" hidden="1" customHeight="1">
      <c r="B49" s="235" t="s">
        <v>204</v>
      </c>
      <c r="C49" s="248"/>
      <c r="D49" s="110"/>
      <c r="E49" s="249" t="s">
        <v>223</v>
      </c>
      <c r="F49" s="244" t="s">
        <v>205</v>
      </c>
      <c r="G49" s="250" t="s">
        <v>224</v>
      </c>
      <c r="H49" s="244" t="s">
        <v>205</v>
      </c>
      <c r="I49" s="251" t="str">
        <f>IF(LEN(F49&amp;H49)&gt;1,"","　※ 必ず入力して"&amp;CHAR(10)&amp;"　　ください")</f>
        <v/>
      </c>
      <c r="J49" s="252"/>
      <c r="K49" s="253"/>
      <c r="M49" s="8" t="s">
        <v>39</v>
      </c>
      <c r="N49" s="225" t="str">
        <f>IF(LEN(D41)&gt;0,D41,"")</f>
        <v/>
      </c>
      <c r="O49" s="64" t="s">
        <v>182</v>
      </c>
    </row>
    <row r="50" spans="1:22" ht="21" hidden="1" customHeight="1">
      <c r="A50" s="52" t="s">
        <v>225</v>
      </c>
      <c r="B50" s="235" t="s">
        <v>204</v>
      </c>
      <c r="C50" s="248"/>
      <c r="D50" s="254" t="s">
        <v>205</v>
      </c>
      <c r="E50" s="255"/>
      <c r="F50" s="255"/>
      <c r="G50" s="256" t="s">
        <v>226</v>
      </c>
      <c r="H50" s="257"/>
      <c r="I50" s="257"/>
      <c r="J50" s="257"/>
      <c r="K50" s="258"/>
      <c r="M50" s="8" t="s">
        <v>40</v>
      </c>
      <c r="N50" s="225" t="str">
        <f>IF(LEN(J41)&gt;0,J41,"")</f>
        <v/>
      </c>
      <c r="O50" s="64" t="s">
        <v>182</v>
      </c>
    </row>
    <row r="51" spans="1:22" ht="19.5" hidden="1" customHeight="1">
      <c r="B51" s="235" t="s">
        <v>204</v>
      </c>
      <c r="C51" s="259"/>
      <c r="D51" s="260"/>
      <c r="E51" s="261"/>
      <c r="F51" s="262" t="s">
        <v>209</v>
      </c>
      <c r="G51" s="95"/>
      <c r="H51" s="263"/>
      <c r="I51" s="264"/>
      <c r="J51" s="232" t="b">
        <v>1</v>
      </c>
      <c r="K51" s="233"/>
      <c r="L51" s="133"/>
      <c r="M51" s="5" t="s">
        <v>41</v>
      </c>
      <c r="N51" s="225" t="str">
        <f>IF($G$43="１年以内に異動する予定",N102&amp;"",N102)</f>
        <v>**</v>
      </c>
      <c r="O51" s="64" t="s">
        <v>218</v>
      </c>
    </row>
    <row r="52" spans="1:22" ht="19.5" hidden="1" customHeight="1">
      <c r="B52" s="265" t="s">
        <v>204</v>
      </c>
      <c r="C52" s="236"/>
      <c r="D52" s="257"/>
      <c r="E52" s="257"/>
      <c r="F52" s="266"/>
      <c r="G52" s="267" t="s">
        <v>205</v>
      </c>
      <c r="H52" s="268"/>
      <c r="I52" s="268"/>
      <c r="J52" s="268"/>
      <c r="K52" s="74"/>
      <c r="L52" s="269"/>
      <c r="M52" s="5" t="s">
        <v>42</v>
      </c>
      <c r="N52" s="225" t="str">
        <f t="shared" ref="N52:N53" si="8">IF($G$43="１年以内に異動する予定",N103&amp;"",N103)</f>
        <v>**</v>
      </c>
      <c r="O52" s="64" t="s">
        <v>218</v>
      </c>
    </row>
    <row r="53" spans="1:22" ht="19.5" hidden="1" customHeight="1">
      <c r="A53" s="52">
        <v>0</v>
      </c>
      <c r="B53" s="235" t="s">
        <v>204</v>
      </c>
      <c r="C53" s="5"/>
      <c r="D53" s="270" t="s">
        <v>205</v>
      </c>
      <c r="E53" s="97"/>
      <c r="F53" s="271"/>
      <c r="G53" s="272"/>
      <c r="H53" s="263"/>
      <c r="I53" s="264"/>
      <c r="J53" s="232" t="b">
        <v>1</v>
      </c>
      <c r="K53" s="233"/>
      <c r="L53" s="269"/>
      <c r="M53" s="5" t="s">
        <v>227</v>
      </c>
      <c r="N53" s="225" t="str">
        <f t="shared" si="8"/>
        <v>**</v>
      </c>
      <c r="O53" s="122" t="s">
        <v>218</v>
      </c>
      <c r="R53" s="135"/>
    </row>
    <row r="54" spans="1:22" ht="19.5" hidden="1" customHeight="1">
      <c r="B54" s="265"/>
      <c r="C54" s="5"/>
      <c r="D54" s="273" t="s">
        <v>205</v>
      </c>
      <c r="E54" s="196"/>
      <c r="F54" s="196"/>
      <c r="G54" s="196"/>
      <c r="H54" s="196"/>
      <c r="I54" s="196"/>
      <c r="J54" s="196"/>
      <c r="K54" s="98"/>
      <c r="M54" s="9" t="s">
        <v>44</v>
      </c>
      <c r="N54" s="225" t="str">
        <f>IF(LEN(F47)&gt;0,F47,"")</f>
        <v>**</v>
      </c>
      <c r="O54" s="122" t="s">
        <v>206</v>
      </c>
      <c r="R54" s="135"/>
    </row>
    <row r="55" spans="1:22" ht="19.5" hidden="1" customHeight="1">
      <c r="A55" s="52">
        <v>0</v>
      </c>
      <c r="B55" s="235" t="s">
        <v>204</v>
      </c>
      <c r="C55" s="14"/>
      <c r="D55" s="270" t="s">
        <v>205</v>
      </c>
      <c r="E55" s="97"/>
      <c r="F55" s="95"/>
      <c r="G55" s="272"/>
      <c r="H55" s="263"/>
      <c r="I55" s="264"/>
      <c r="J55" s="232" t="b">
        <v>1</v>
      </c>
      <c r="K55" s="233"/>
      <c r="M55" s="10" t="s">
        <v>45</v>
      </c>
      <c r="N55" s="225" t="str">
        <f>IF(LEN(H47)&gt;0,H47,"")</f>
        <v>**</v>
      </c>
      <c r="O55" s="122" t="s">
        <v>206</v>
      </c>
      <c r="R55" s="135"/>
    </row>
    <row r="56" spans="1:22" ht="19.5" hidden="1" customHeight="1">
      <c r="B56" s="265" t="s">
        <v>204</v>
      </c>
      <c r="C56" s="5"/>
      <c r="D56" s="274" t="s">
        <v>205</v>
      </c>
      <c r="E56" s="275"/>
      <c r="F56" s="275"/>
      <c r="G56" s="275"/>
      <c r="H56" s="275"/>
      <c r="I56" s="275"/>
      <c r="J56" s="275"/>
      <c r="K56" s="246"/>
      <c r="M56" s="11" t="s">
        <v>46</v>
      </c>
      <c r="N56" s="225" t="str">
        <f>IF(LEN(J47)&gt;0,J47,"")</f>
        <v>**</v>
      </c>
      <c r="O56" s="122" t="s">
        <v>206</v>
      </c>
      <c r="R56" s="135"/>
    </row>
    <row r="57" spans="1:22" ht="19.5" hidden="1" customHeight="1">
      <c r="B57" s="235" t="s">
        <v>204</v>
      </c>
      <c r="C57" s="5"/>
      <c r="D57" s="276" t="s">
        <v>205</v>
      </c>
      <c r="E57" s="97"/>
      <c r="F57" s="97"/>
      <c r="G57" s="272"/>
      <c r="H57" s="263"/>
      <c r="I57" s="141" t="s">
        <v>182</v>
      </c>
      <c r="J57" s="142" t="b">
        <v>1</v>
      </c>
      <c r="K57" s="90"/>
      <c r="L57" s="269"/>
      <c r="M57" s="4" t="s">
        <v>47</v>
      </c>
      <c r="N57" s="225" t="str">
        <f>IF(LEN(D48)&gt;0,D48,"")</f>
        <v>**</v>
      </c>
      <c r="O57" s="122" t="s">
        <v>206</v>
      </c>
      <c r="R57" s="135"/>
    </row>
    <row r="58" spans="1:22" ht="19.5" hidden="1" customHeight="1">
      <c r="B58" s="235" t="s">
        <v>204</v>
      </c>
      <c r="C58" s="5"/>
      <c r="D58" s="277"/>
      <c r="E58" s="89"/>
      <c r="F58" s="89"/>
      <c r="G58" s="278" t="s">
        <v>205</v>
      </c>
      <c r="H58" s="279" t="s">
        <v>199</v>
      </c>
      <c r="I58" s="280" t="s">
        <v>205</v>
      </c>
      <c r="J58" s="281" t="s">
        <v>228</v>
      </c>
      <c r="K58" s="282"/>
      <c r="L58" s="269"/>
      <c r="M58" s="4" t="s">
        <v>48</v>
      </c>
      <c r="N58" s="283" t="str">
        <f>IF(LEN(F49)&gt;0,F49,"")</f>
        <v>**</v>
      </c>
      <c r="O58" s="122" t="s">
        <v>206</v>
      </c>
      <c r="R58" s="135"/>
    </row>
    <row r="59" spans="1:22" ht="19.5" hidden="1" customHeight="1">
      <c r="A59" s="52">
        <v>0</v>
      </c>
      <c r="B59" s="235" t="s">
        <v>204</v>
      </c>
      <c r="C59" s="5"/>
      <c r="D59" s="273" t="s">
        <v>205</v>
      </c>
      <c r="E59" s="196"/>
      <c r="F59" s="196"/>
      <c r="G59" s="196"/>
      <c r="H59" s="196"/>
      <c r="I59" s="196"/>
      <c r="J59" s="196"/>
      <c r="K59" s="284"/>
      <c r="L59" s="269"/>
      <c r="M59" s="4" t="s">
        <v>49</v>
      </c>
      <c r="N59" s="285" t="str">
        <f>IF(LEN(H49)&gt;0,H49,"")</f>
        <v>**</v>
      </c>
      <c r="O59" s="122" t="s">
        <v>206</v>
      </c>
      <c r="R59" s="135"/>
    </row>
    <row r="60" spans="1:22" ht="19.5" hidden="1" customHeight="1">
      <c r="B60" s="235" t="s">
        <v>204</v>
      </c>
      <c r="C60" s="5"/>
      <c r="D60" s="286" t="s">
        <v>205</v>
      </c>
      <c r="E60" s="287"/>
      <c r="F60" s="288"/>
      <c r="G60" s="289"/>
      <c r="H60" s="290"/>
      <c r="I60" s="291"/>
      <c r="J60" s="292"/>
      <c r="K60" s="293"/>
      <c r="L60" s="269"/>
      <c r="M60" s="12" t="s">
        <v>50</v>
      </c>
      <c r="N60" s="294">
        <v>2026</v>
      </c>
      <c r="O60" s="122">
        <v>2025</v>
      </c>
      <c r="R60" s="135"/>
    </row>
    <row r="61" spans="1:22" ht="34.5" hidden="1" customHeight="1">
      <c r="B61" s="235" t="s">
        <v>204</v>
      </c>
      <c r="C61" s="295"/>
      <c r="D61" s="273" t="s">
        <v>205</v>
      </c>
      <c r="E61" s="196"/>
      <c r="F61" s="196"/>
      <c r="G61" s="196"/>
      <c r="H61" s="196"/>
      <c r="I61" s="196"/>
      <c r="J61" s="196"/>
      <c r="K61" s="284"/>
      <c r="M61" s="13" t="s">
        <v>51</v>
      </c>
      <c r="N61" s="134" t="str">
        <f>IF(LEN(D50)&gt;0,D50,"")</f>
        <v>**</v>
      </c>
      <c r="O61" s="122" t="s">
        <v>206</v>
      </c>
      <c r="R61" s="135"/>
    </row>
    <row r="62" spans="1:22" ht="34.5" hidden="1" customHeight="1">
      <c r="B62" s="235" t="s">
        <v>204</v>
      </c>
      <c r="C62" s="3"/>
      <c r="D62" s="273" t="s">
        <v>205</v>
      </c>
      <c r="E62" s="196"/>
      <c r="F62" s="196"/>
      <c r="G62" s="196"/>
      <c r="H62" s="196"/>
      <c r="I62" s="196"/>
      <c r="J62" s="196"/>
      <c r="K62" s="98"/>
      <c r="M62" s="5" t="s">
        <v>52</v>
      </c>
      <c r="N62" s="76" t="str">
        <f>IF(LEN(F51)&gt;0,F51,"")</f>
        <v>**</v>
      </c>
      <c r="O62" s="122" t="s">
        <v>206</v>
      </c>
      <c r="R62" s="135"/>
    </row>
    <row r="63" spans="1:22" ht="34.5" hidden="1" customHeight="1">
      <c r="B63" s="235" t="s">
        <v>204</v>
      </c>
      <c r="C63" s="5"/>
      <c r="D63" s="273" t="s">
        <v>205</v>
      </c>
      <c r="E63" s="196"/>
      <c r="F63" s="196"/>
      <c r="G63" s="196"/>
      <c r="H63" s="196"/>
      <c r="I63" s="196"/>
      <c r="J63" s="196"/>
      <c r="K63" s="98"/>
      <c r="M63" s="5" t="s">
        <v>53</v>
      </c>
      <c r="N63" s="76" t="str">
        <f>IF(LEN(G52)&gt;0,G52,"")</f>
        <v>**</v>
      </c>
      <c r="O63" s="122" t="s">
        <v>206</v>
      </c>
      <c r="P63" s="24">
        <f>ROUNDDOWN(U63,0)+V63</f>
        <v>1</v>
      </c>
      <c r="S63" s="124">
        <f>LENB(D63)</f>
        <v>2</v>
      </c>
      <c r="T63" s="24">
        <f>S63/V63</f>
        <v>2</v>
      </c>
      <c r="U63" s="24">
        <f>S63/66</f>
        <v>3.0303030303030304E-2</v>
      </c>
      <c r="V63" s="24">
        <f>LEN(D63)-LEN(SUBSTITUTE(D63,CHAR(10),""))+1</f>
        <v>1</v>
      </c>
    </row>
    <row r="64" spans="1:22" ht="33" hidden="1" customHeight="1">
      <c r="B64" s="235" t="s">
        <v>204</v>
      </c>
      <c r="C64" s="5"/>
      <c r="D64" s="296" t="s">
        <v>205</v>
      </c>
      <c r="E64" s="297"/>
      <c r="F64" s="297"/>
      <c r="G64" s="297"/>
      <c r="H64" s="297"/>
      <c r="I64" s="297"/>
      <c r="J64" s="297"/>
      <c r="K64" s="298"/>
      <c r="M64" s="5" t="s">
        <v>54</v>
      </c>
      <c r="N64" s="76" t="str">
        <f>IF(LEN(D53)&gt;0,D53,"")</f>
        <v>**</v>
      </c>
      <c r="O64" s="122" t="s">
        <v>206</v>
      </c>
      <c r="P64" s="52"/>
      <c r="Q64" s="52"/>
      <c r="R64" s="135"/>
    </row>
    <row r="65" spans="2:22" ht="22.5" hidden="1" customHeight="1">
      <c r="B65" s="235" t="s">
        <v>204</v>
      </c>
      <c r="C65" s="5"/>
      <c r="D65" s="299" t="s">
        <v>205</v>
      </c>
      <c r="E65" s="196"/>
      <c r="F65" s="300" t="s">
        <v>229</v>
      </c>
      <c r="G65" s="272"/>
      <c r="H65" s="263"/>
      <c r="I65" s="264"/>
      <c r="J65" s="232"/>
      <c r="K65" s="301"/>
      <c r="L65" s="302"/>
      <c r="M65" s="5" t="s">
        <v>55</v>
      </c>
      <c r="N65" s="76" t="str">
        <f>IF(LEN(D54)&gt;0,D54,"")</f>
        <v>**</v>
      </c>
      <c r="O65" s="122" t="s">
        <v>206</v>
      </c>
      <c r="R65" s="135"/>
    </row>
    <row r="66" spans="2:22" ht="31.5" hidden="1" customHeight="1">
      <c r="B66" s="235" t="s">
        <v>204</v>
      </c>
      <c r="C66" s="303"/>
      <c r="D66" s="304" t="s">
        <v>205</v>
      </c>
      <c r="E66" s="305"/>
      <c r="F66" s="305"/>
      <c r="G66" s="305"/>
      <c r="H66" s="305"/>
      <c r="I66" s="305"/>
      <c r="J66" s="305"/>
      <c r="K66" s="306"/>
      <c r="M66" s="5" t="s">
        <v>56</v>
      </c>
      <c r="N66" s="76" t="str">
        <f>IF(LEN(D55)&gt;0,D55,"")</f>
        <v>**</v>
      </c>
      <c r="O66" s="122" t="s">
        <v>206</v>
      </c>
      <c r="P66" s="24">
        <f>ROUNDDOWN(U66,0)+V66</f>
        <v>1</v>
      </c>
      <c r="S66" s="124">
        <f>LENB(D66)</f>
        <v>2</v>
      </c>
      <c r="T66" s="24">
        <f>S66/V66</f>
        <v>2</v>
      </c>
      <c r="U66" s="24">
        <f>S66/66</f>
        <v>3.0303030303030304E-2</v>
      </c>
      <c r="V66" s="24">
        <f>LEN(D66)-LEN(SUBSTITUTE(D66,CHAR(10),""))+1</f>
        <v>1</v>
      </c>
    </row>
    <row r="67" spans="2:22" ht="22.5" hidden="1" customHeight="1">
      <c r="B67" s="235" t="s">
        <v>204</v>
      </c>
      <c r="C67" s="303" t="s">
        <v>209</v>
      </c>
      <c r="D67" s="307" t="s">
        <v>205</v>
      </c>
      <c r="E67" s="170"/>
      <c r="F67" s="170"/>
      <c r="G67" s="170"/>
      <c r="H67" s="170"/>
      <c r="I67" s="170"/>
      <c r="J67" s="170"/>
      <c r="K67" s="103"/>
      <c r="L67" s="302"/>
      <c r="M67" s="5" t="s">
        <v>57</v>
      </c>
      <c r="N67" s="76" t="str">
        <f>IF(LEN(D56)&gt;0,D56,"")</f>
        <v>**</v>
      </c>
      <c r="O67" s="122" t="s">
        <v>206</v>
      </c>
      <c r="P67" s="52"/>
    </row>
    <row r="68" spans="2:22" ht="38.25" hidden="1" customHeight="1">
      <c r="B68" s="235" t="s">
        <v>204</v>
      </c>
      <c r="C68" s="6" t="s">
        <v>205</v>
      </c>
      <c r="D68" s="308" t="s">
        <v>205</v>
      </c>
      <c r="E68" s="309"/>
      <c r="F68" s="309"/>
      <c r="G68" s="309"/>
      <c r="H68" s="309"/>
      <c r="I68" s="309"/>
      <c r="J68" s="309"/>
      <c r="K68" s="103"/>
      <c r="L68" s="302"/>
      <c r="M68" s="5" t="s">
        <v>58</v>
      </c>
      <c r="N68" s="76" t="str">
        <f>IF(LEN(D57)&gt;0,D57,"")</f>
        <v>**</v>
      </c>
      <c r="O68" s="122" t="s">
        <v>206</v>
      </c>
      <c r="P68" s="52"/>
    </row>
    <row r="69" spans="2:22" ht="22.5" hidden="1" customHeight="1">
      <c r="B69" s="235" t="s">
        <v>204</v>
      </c>
      <c r="C69" s="6" t="s">
        <v>205</v>
      </c>
      <c r="D69" s="308" t="s">
        <v>205</v>
      </c>
      <c r="E69" s="309"/>
      <c r="F69" s="309"/>
      <c r="G69" s="309"/>
      <c r="H69" s="309"/>
      <c r="I69" s="309"/>
      <c r="J69" s="309"/>
      <c r="K69" s="103"/>
      <c r="L69" s="302"/>
      <c r="M69" s="14" t="s">
        <v>59</v>
      </c>
      <c r="N69" s="310" t="str">
        <f>IF(LEN(G58)&gt;0,I58,"")</f>
        <v>**</v>
      </c>
      <c r="O69" s="122" t="s">
        <v>206</v>
      </c>
      <c r="P69" s="52"/>
    </row>
    <row r="70" spans="2:22" ht="47.25" hidden="1" customHeight="1">
      <c r="B70" s="235" t="s">
        <v>204</v>
      </c>
      <c r="C70" s="6"/>
      <c r="D70" s="308" t="s">
        <v>205</v>
      </c>
      <c r="E70" s="309"/>
      <c r="F70" s="309"/>
      <c r="G70" s="309"/>
      <c r="H70" s="309"/>
      <c r="I70" s="309"/>
      <c r="J70" s="309"/>
      <c r="K70" s="103"/>
      <c r="L70" s="311"/>
      <c r="M70" s="14" t="s">
        <v>60</v>
      </c>
      <c r="N70" s="310" t="str">
        <f>IF(LEN(I58)&gt;0,I58,"")</f>
        <v>**</v>
      </c>
      <c r="O70" s="122" t="s">
        <v>206</v>
      </c>
      <c r="P70" s="52"/>
      <c r="T70" s="234"/>
    </row>
    <row r="71" spans="2:22" ht="22.5" hidden="1" customHeight="1">
      <c r="B71" s="235"/>
      <c r="C71" s="248"/>
      <c r="D71" s="312" t="s">
        <v>205</v>
      </c>
      <c r="E71" s="268"/>
      <c r="F71" s="268"/>
      <c r="G71" s="268"/>
      <c r="H71" s="268"/>
      <c r="I71" s="268"/>
      <c r="J71" s="268"/>
      <c r="K71" s="313"/>
      <c r="L71" s="311"/>
      <c r="M71" s="5" t="s">
        <v>61</v>
      </c>
      <c r="N71" s="76" t="str">
        <f>IF(LEN(D59)&gt;0,D59,"")</f>
        <v>**</v>
      </c>
      <c r="O71" s="122" t="s">
        <v>206</v>
      </c>
      <c r="P71" s="52"/>
      <c r="T71" s="234"/>
    </row>
    <row r="72" spans="2:22" ht="38.25" hidden="1" customHeight="1">
      <c r="B72" s="235" t="s">
        <v>204</v>
      </c>
      <c r="C72" s="6"/>
      <c r="D72" s="314" t="s">
        <v>205</v>
      </c>
      <c r="E72" s="315"/>
      <c r="F72" s="315"/>
      <c r="G72" s="315"/>
      <c r="H72" s="315"/>
      <c r="I72" s="315"/>
      <c r="J72" s="315"/>
      <c r="K72" s="316"/>
      <c r="L72" s="311"/>
      <c r="M72" s="5" t="s">
        <v>62</v>
      </c>
      <c r="N72" s="76" t="str">
        <f t="shared" ref="N72:N75" si="9">IF(LEN(D60)&gt;0,D60,"")</f>
        <v>**</v>
      </c>
      <c r="O72" s="122" t="s">
        <v>206</v>
      </c>
      <c r="P72" s="52"/>
    </row>
    <row r="73" spans="2:22" ht="22.5" hidden="1" customHeight="1">
      <c r="B73" s="235" t="s">
        <v>204</v>
      </c>
      <c r="C73" s="5" t="s">
        <v>209</v>
      </c>
      <c r="D73" s="270" t="s">
        <v>205</v>
      </c>
      <c r="E73" s="97"/>
      <c r="F73" s="97"/>
      <c r="G73" s="272"/>
      <c r="H73" s="263"/>
      <c r="I73" s="264"/>
      <c r="J73" s="232" t="b">
        <v>1</v>
      </c>
      <c r="K73" s="317"/>
      <c r="L73" s="311"/>
      <c r="M73" s="5" t="s">
        <v>63</v>
      </c>
      <c r="N73" s="76" t="str">
        <f t="shared" si="9"/>
        <v>**</v>
      </c>
      <c r="O73" s="122" t="s">
        <v>206</v>
      </c>
      <c r="P73" s="52"/>
    </row>
    <row r="74" spans="2:22" ht="22.5" hidden="1" customHeight="1">
      <c r="B74" s="265" t="s">
        <v>202</v>
      </c>
      <c r="C74" s="5" t="s">
        <v>209</v>
      </c>
      <c r="D74" s="318" t="s">
        <v>205</v>
      </c>
      <c r="E74" s="319" t="s">
        <v>230</v>
      </c>
      <c r="F74" s="320"/>
      <c r="G74" s="321" t="s">
        <v>231</v>
      </c>
      <c r="H74" s="320"/>
      <c r="I74" s="321" t="s">
        <v>232</v>
      </c>
      <c r="J74" s="322"/>
      <c r="K74" s="323"/>
      <c r="L74" s="311"/>
      <c r="M74" s="5" t="s">
        <v>64</v>
      </c>
      <c r="N74" s="76" t="str">
        <f t="shared" si="9"/>
        <v>**</v>
      </c>
      <c r="O74" s="122" t="s">
        <v>206</v>
      </c>
      <c r="P74" s="75"/>
      <c r="Q74" s="75"/>
    </row>
    <row r="75" spans="2:22" ht="22.5" hidden="1" customHeight="1">
      <c r="B75" s="235" t="s">
        <v>204</v>
      </c>
      <c r="C75" s="5" t="s">
        <v>209</v>
      </c>
      <c r="D75" s="276" t="s">
        <v>205</v>
      </c>
      <c r="E75" s="97"/>
      <c r="F75" s="97"/>
      <c r="G75" s="272"/>
      <c r="H75" s="263"/>
      <c r="I75" s="264"/>
      <c r="J75" s="232" t="b">
        <v>1</v>
      </c>
      <c r="K75" s="233"/>
      <c r="L75" s="311"/>
      <c r="M75" s="5" t="s">
        <v>65</v>
      </c>
      <c r="N75" s="76" t="str">
        <f t="shared" si="9"/>
        <v>**</v>
      </c>
      <c r="O75" s="122" t="s">
        <v>206</v>
      </c>
      <c r="P75" s="52"/>
    </row>
    <row r="76" spans="2:22" ht="22.5" hidden="1" customHeight="1">
      <c r="B76" s="265" t="s">
        <v>204</v>
      </c>
      <c r="C76" s="5" t="s">
        <v>209</v>
      </c>
      <c r="D76" s="318" t="s">
        <v>205</v>
      </c>
      <c r="E76" s="319" t="s">
        <v>230</v>
      </c>
      <c r="F76" s="320"/>
      <c r="G76" s="321" t="s">
        <v>231</v>
      </c>
      <c r="H76" s="320"/>
      <c r="I76" s="321" t="s">
        <v>232</v>
      </c>
      <c r="J76" s="322"/>
      <c r="K76" s="323"/>
      <c r="L76" s="311"/>
      <c r="M76" s="5" t="s">
        <v>66</v>
      </c>
      <c r="N76" s="76" t="str">
        <f>IF(LEN(D64)&gt;0,D64,"")</f>
        <v>**</v>
      </c>
      <c r="O76" s="122" t="s">
        <v>206</v>
      </c>
      <c r="P76" s="52"/>
    </row>
    <row r="77" spans="2:22" ht="22.5" customHeight="1">
      <c r="B77" s="235" t="s">
        <v>202</v>
      </c>
      <c r="C77" s="324" t="s">
        <v>233</v>
      </c>
      <c r="D77" s="276"/>
      <c r="E77" s="97"/>
      <c r="F77" s="97"/>
      <c r="G77" s="272"/>
      <c r="H77" s="263"/>
      <c r="I77" s="264"/>
      <c r="J77" s="232" t="b">
        <v>1</v>
      </c>
      <c r="K77" s="325" t="str">
        <f>IF(M103=1,"※1 参照","※ 参照")</f>
        <v>※1 参照</v>
      </c>
      <c r="L77" s="311"/>
      <c r="M77" s="5" t="s">
        <v>67</v>
      </c>
      <c r="N77" s="76" t="str">
        <f>IF(LEN(D65)&gt;0,D65,"")</f>
        <v>**</v>
      </c>
      <c r="O77" s="122" t="s">
        <v>206</v>
      </c>
      <c r="P77" s="52"/>
    </row>
    <row r="78" spans="2:22" ht="22.5" customHeight="1">
      <c r="B78" s="235" t="s">
        <v>202</v>
      </c>
      <c r="C78" s="324" t="s">
        <v>81</v>
      </c>
      <c r="D78" s="276"/>
      <c r="E78" s="97"/>
      <c r="F78" s="97"/>
      <c r="G78" s="272"/>
      <c r="H78" s="263"/>
      <c r="I78" s="264"/>
      <c r="J78" s="232" t="b">
        <v>1</v>
      </c>
      <c r="K78" s="325" t="str">
        <f>IF(M103=1,"※2 参照","※ 参照")</f>
        <v>※2 参照</v>
      </c>
      <c r="L78" s="311"/>
      <c r="M78" s="15" t="s">
        <v>68</v>
      </c>
      <c r="N78" s="76" t="str">
        <f t="shared" ref="N78" si="10">IF(LEN(D66)&gt;0,D66,"")</f>
        <v>**</v>
      </c>
      <c r="O78" s="122" t="s">
        <v>206</v>
      </c>
      <c r="P78" s="52"/>
    </row>
    <row r="79" spans="2:22" ht="22.5" hidden="1" customHeight="1">
      <c r="B79" s="235" t="s">
        <v>204</v>
      </c>
      <c r="C79" s="324"/>
      <c r="D79" s="276" t="s">
        <v>209</v>
      </c>
      <c r="E79" s="97"/>
      <c r="F79" s="97"/>
      <c r="G79" s="272"/>
      <c r="H79" s="263"/>
      <c r="I79" s="264"/>
      <c r="J79" s="232" t="b">
        <v>1</v>
      </c>
      <c r="K79" s="198"/>
      <c r="L79" s="311"/>
      <c r="M79" s="15" t="s">
        <v>69</v>
      </c>
      <c r="N79" s="76" t="str">
        <f>IF(LEN(D67)&gt;0,D67,"")</f>
        <v>**</v>
      </c>
      <c r="O79" s="122" t="s">
        <v>206</v>
      </c>
      <c r="P79" s="52"/>
    </row>
    <row r="80" spans="2:22" ht="72.75" customHeight="1">
      <c r="B80" s="235" t="s">
        <v>202</v>
      </c>
      <c r="C80" s="5" t="s">
        <v>234</v>
      </c>
      <c r="D80" s="326"/>
      <c r="E80" s="327"/>
      <c r="F80" s="327"/>
      <c r="G80" s="327"/>
      <c r="H80" s="327"/>
      <c r="I80" s="327"/>
      <c r="J80" s="327"/>
      <c r="K80" s="328"/>
      <c r="L80" s="52"/>
      <c r="M80" s="16" t="s">
        <v>70</v>
      </c>
      <c r="N80" s="329" t="str">
        <f>IF(LEN(C68)&gt;0,C68,"**")</f>
        <v>**</v>
      </c>
      <c r="O80" s="122" t="s">
        <v>206</v>
      </c>
      <c r="P80" s="24">
        <f>ROUNDDOWN(U80,0)+V80</f>
        <v>1</v>
      </c>
      <c r="S80" s="124">
        <f>LENB(D80)</f>
        <v>0</v>
      </c>
      <c r="T80" s="24">
        <f>S80/V80</f>
        <v>0</v>
      </c>
      <c r="U80" s="24">
        <f>S80/66</f>
        <v>0</v>
      </c>
      <c r="V80" s="24">
        <f>LEN(D80)-LEN(SUBSTITUTE(D80,CHAR(10),""))+1</f>
        <v>1</v>
      </c>
    </row>
    <row r="81" spans="2:15" ht="12.75" customHeight="1">
      <c r="B81" s="330"/>
      <c r="D81" s="331"/>
      <c r="E81" s="332"/>
      <c r="F81" s="332"/>
      <c r="G81" s="332"/>
      <c r="H81" s="332"/>
      <c r="I81" s="332"/>
      <c r="J81" s="24"/>
      <c r="K81" s="333"/>
      <c r="M81" s="1">
        <v>68</v>
      </c>
      <c r="N81" s="329" t="str">
        <f>IF(LEN(D68)&gt;0,D68,"")</f>
        <v>**</v>
      </c>
      <c r="O81" s="64" t="s">
        <v>206</v>
      </c>
    </row>
    <row r="82" spans="2:15" ht="15" customHeight="1">
      <c r="B82" s="334" t="b">
        <v>0</v>
      </c>
      <c r="C82" s="335"/>
      <c r="D82" s="336"/>
      <c r="E82" s="336"/>
      <c r="F82" s="336"/>
      <c r="G82" s="336"/>
      <c r="H82" s="336"/>
      <c r="I82" s="336"/>
      <c r="J82" s="336"/>
      <c r="K82" s="336"/>
      <c r="M82" s="16" t="s">
        <v>71</v>
      </c>
      <c r="N82" s="329" t="str">
        <f>IF(LEN(C69)&gt;0,C69,"**")</f>
        <v>**</v>
      </c>
      <c r="O82" s="64" t="s">
        <v>206</v>
      </c>
    </row>
    <row r="83" spans="2:15" ht="12.75" customHeight="1">
      <c r="B83" s="330"/>
      <c r="C83" s="337" t="str">
        <f>IF(M103=1,"※1 個人情報の取扱いについて","※個人情報の取扱いについて")</f>
        <v>※1 個人情報の取扱いについて</v>
      </c>
      <c r="D83" s="338"/>
      <c r="E83" s="332"/>
      <c r="F83" s="332"/>
      <c r="G83" s="332"/>
      <c r="H83" s="332"/>
      <c r="I83" s="332"/>
      <c r="J83" s="24"/>
      <c r="K83" s="333"/>
      <c r="M83" s="1">
        <v>69</v>
      </c>
      <c r="N83" s="329" t="str">
        <f>IF(LEN(D69)&gt;0,D69,"")</f>
        <v>**</v>
      </c>
      <c r="O83" s="64" t="s">
        <v>206</v>
      </c>
    </row>
    <row r="84" spans="2:15" ht="74.25" customHeight="1">
      <c r="B84" s="330"/>
      <c r="C84" s="339" t="s">
        <v>235</v>
      </c>
      <c r="D84" s="340"/>
      <c r="E84" s="340"/>
      <c r="F84" s="340"/>
      <c r="G84" s="340"/>
      <c r="H84" s="340"/>
      <c r="I84" s="340"/>
      <c r="J84" s="340"/>
      <c r="K84" s="341"/>
      <c r="M84" s="16" t="s">
        <v>72</v>
      </c>
      <c r="N84" s="329" t="str">
        <f>IF(LEN(C70)&gt;0,C70,"**")</f>
        <v>**</v>
      </c>
      <c r="O84" s="64" t="s">
        <v>206</v>
      </c>
    </row>
    <row r="85" spans="2:15" ht="17.25" customHeight="1">
      <c r="B85" s="330"/>
      <c r="C85" s="342" t="str">
        <f>IF(M103=1,"※2 研修データの２次利用について","※研修データの２次利用について")</f>
        <v>※2 研修データの２次利用について</v>
      </c>
      <c r="D85" s="342"/>
      <c r="E85" s="342"/>
      <c r="F85" s="342"/>
      <c r="G85" s="342"/>
      <c r="H85" s="342"/>
      <c r="I85" s="342"/>
      <c r="J85" s="342"/>
      <c r="K85" s="342"/>
      <c r="M85" s="1">
        <v>70</v>
      </c>
      <c r="N85" s="329" t="str">
        <f>IF(LEN(D70)&gt;0,D70,"")</f>
        <v>**</v>
      </c>
      <c r="O85" s="64" t="s">
        <v>206</v>
      </c>
    </row>
    <row r="86" spans="2:15" ht="62.25" customHeight="1">
      <c r="B86" s="343"/>
      <c r="C86" s="339" t="s">
        <v>236</v>
      </c>
      <c r="D86" s="340"/>
      <c r="E86" s="340"/>
      <c r="F86" s="340"/>
      <c r="G86" s="340"/>
      <c r="H86" s="340"/>
      <c r="I86" s="340"/>
      <c r="J86" s="340"/>
      <c r="K86" s="341"/>
      <c r="M86" s="16" t="s">
        <v>73</v>
      </c>
      <c r="N86" s="329" t="str">
        <f>IF(LEN(G43)&gt;0,G43,"**")</f>
        <v>-</v>
      </c>
      <c r="O86" s="344" t="s">
        <v>206</v>
      </c>
    </row>
    <row r="87" spans="2:15" ht="62.25" hidden="1" customHeight="1">
      <c r="B87" s="343"/>
      <c r="C87" s="339" t="s">
        <v>237</v>
      </c>
      <c r="D87" s="340"/>
      <c r="E87" s="340"/>
      <c r="F87" s="340"/>
      <c r="G87" s="340"/>
      <c r="H87" s="340"/>
      <c r="I87" s="340"/>
      <c r="J87" s="340"/>
      <c r="K87" s="341"/>
      <c r="M87" s="17" t="s">
        <v>74</v>
      </c>
      <c r="N87" s="345" t="str">
        <f>IF(LEN(D71)&gt;0,D71,"")</f>
        <v>**</v>
      </c>
      <c r="O87" s="344" t="s">
        <v>182</v>
      </c>
    </row>
    <row r="88" spans="2:15" ht="62.25" customHeight="1">
      <c r="B88" s="343"/>
      <c r="C88" s="346" t="s">
        <v>238</v>
      </c>
      <c r="D88" s="346"/>
      <c r="E88" s="346"/>
      <c r="F88" s="346"/>
      <c r="G88" s="346"/>
      <c r="H88" s="346"/>
      <c r="I88" s="346"/>
      <c r="J88" s="346"/>
      <c r="K88" s="346"/>
      <c r="M88" s="15" t="s">
        <v>75</v>
      </c>
      <c r="N88" s="345" t="str">
        <f>IF(LEN(D72)&gt;0,D72,"")</f>
        <v>**</v>
      </c>
      <c r="O88" s="344" t="s">
        <v>206</v>
      </c>
    </row>
    <row r="89" spans="2:15" ht="12.75" hidden="1" customHeight="1">
      <c r="B89" s="343"/>
      <c r="D89" s="338"/>
      <c r="E89" s="332"/>
      <c r="F89" s="332"/>
      <c r="G89" s="332"/>
      <c r="H89" s="332"/>
      <c r="I89" s="332"/>
      <c r="J89" s="24"/>
      <c r="K89" s="333"/>
      <c r="M89" s="5" t="s">
        <v>76</v>
      </c>
      <c r="N89" s="347" t="str">
        <f>IF(LEN(D73)&gt;0,D73,"")</f>
        <v>**</v>
      </c>
      <c r="O89" s="344" t="s">
        <v>206</v>
      </c>
    </row>
    <row r="90" spans="2:15" ht="12.75" hidden="1" customHeight="1">
      <c r="B90" s="343"/>
      <c r="D90" s="348"/>
      <c r="J90" s="24"/>
      <c r="K90" s="24"/>
      <c r="M90" s="5" t="s">
        <v>77</v>
      </c>
      <c r="N90" s="347" t="str">
        <f>IF(LEN(F74)&gt;0,"氏名"," ")&amp;IF(LEN(H74)&gt;0,"勤務先"," ")&amp;IF(LEN(J74)&gt;0,"現職名","")</f>
        <v xml:space="preserve">  </v>
      </c>
      <c r="O90" s="344" t="s">
        <v>206</v>
      </c>
    </row>
    <row r="91" spans="2:15" ht="12.75" hidden="1" customHeight="1">
      <c r="B91" s="343"/>
      <c r="C91" s="349"/>
      <c r="E91" s="350"/>
      <c r="F91" s="351"/>
      <c r="G91" s="351"/>
      <c r="H91" s="351"/>
      <c r="I91" s="351"/>
      <c r="J91" s="351"/>
      <c r="M91" s="5" t="s">
        <v>78</v>
      </c>
      <c r="N91" s="347" t="str">
        <f t="shared" ref="N91:N94" si="11">IF(LEN(D75)&gt;0,D75,"")</f>
        <v>**</v>
      </c>
      <c r="O91" s="344" t="s">
        <v>206</v>
      </c>
    </row>
    <row r="92" spans="2:15" ht="87" hidden="1" customHeight="1">
      <c r="B92" s="343"/>
      <c r="C92" s="352"/>
      <c r="D92" s="353"/>
      <c r="E92" s="350"/>
      <c r="M92" s="5" t="s">
        <v>79</v>
      </c>
      <c r="N92" s="347" t="str">
        <f>IF(LEN(F76)&gt;0,"氏名"," ")&amp;IF(LEN(H76)&gt;0,"勤務先"," ")&amp;IF(LEN(J76)&gt;0,"現職名","")</f>
        <v xml:space="preserve">  </v>
      </c>
      <c r="O92" s="344" t="s">
        <v>206</v>
      </c>
    </row>
    <row r="93" spans="2:15" ht="24" hidden="1">
      <c r="B93" s="343" t="s">
        <v>239</v>
      </c>
      <c r="C93" s="352"/>
      <c r="D93" s="353"/>
      <c r="E93" s="353"/>
      <c r="F93" s="351">
        <v>0</v>
      </c>
      <c r="G93" s="351">
        <v>0</v>
      </c>
      <c r="H93" s="351">
        <v>0</v>
      </c>
      <c r="I93" s="351">
        <v>0</v>
      </c>
      <c r="J93" s="351">
        <v>0</v>
      </c>
      <c r="M93" s="18" t="s">
        <v>80</v>
      </c>
      <c r="N93" s="347" t="str">
        <f>IF(LEN(D77)&gt;0,D77,"")</f>
        <v/>
      </c>
      <c r="O93" s="344" t="s">
        <v>182</v>
      </c>
    </row>
    <row r="94" spans="2:15" hidden="1">
      <c r="B94" s="343" t="s">
        <v>240</v>
      </c>
      <c r="C94" s="352"/>
      <c r="D94" s="354"/>
      <c r="F94" s="353">
        <v>100</v>
      </c>
      <c r="G94" s="353">
        <v>100</v>
      </c>
      <c r="H94" s="353">
        <v>100</v>
      </c>
      <c r="I94" s="24">
        <v>100</v>
      </c>
      <c r="J94" s="24">
        <v>100</v>
      </c>
      <c r="M94" s="18" t="s">
        <v>81</v>
      </c>
      <c r="N94" s="347" t="str">
        <f t="shared" si="11"/>
        <v/>
      </c>
      <c r="O94" s="344" t="s">
        <v>182</v>
      </c>
    </row>
    <row r="95" spans="2:15" hidden="1">
      <c r="B95" s="343" t="s">
        <v>241</v>
      </c>
      <c r="C95" s="352"/>
      <c r="D95" s="353"/>
      <c r="F95" s="355"/>
      <c r="G95" s="353"/>
      <c r="H95" s="353"/>
      <c r="J95" s="24"/>
      <c r="M95" s="18" t="s">
        <v>82</v>
      </c>
      <c r="N95" s="347" t="str">
        <f>IF(LEN(D79)&gt;0,D79,"")</f>
        <v>**</v>
      </c>
      <c r="O95" s="344" t="s">
        <v>206</v>
      </c>
    </row>
    <row r="96" spans="2:15" hidden="1">
      <c r="B96" s="343" t="s">
        <v>242</v>
      </c>
      <c r="C96" s="352"/>
      <c r="D96" s="353"/>
      <c r="E96" s="353"/>
      <c r="F96" s="353"/>
      <c r="G96" s="353"/>
      <c r="H96" s="353"/>
      <c r="J96" s="24"/>
      <c r="M96" s="19" t="s">
        <v>83</v>
      </c>
      <c r="N96" s="347" t="str">
        <f>IF(LEN(D80)&gt;0,D80,"")</f>
        <v/>
      </c>
      <c r="O96" s="344" t="s">
        <v>182</v>
      </c>
    </row>
    <row r="97" spans="2:15" ht="14.25" hidden="1" customHeight="1">
      <c r="B97" s="343" t="s">
        <v>243</v>
      </c>
      <c r="C97" s="349"/>
      <c r="D97" s="350"/>
      <c r="E97" s="350"/>
      <c r="F97" s="350"/>
      <c r="G97" s="356"/>
      <c r="M97" s="1"/>
      <c r="N97" s="43"/>
      <c r="O97" s="344"/>
    </row>
    <row r="98" spans="2:15" ht="14.25" hidden="1" customHeight="1">
      <c r="B98" s="343" t="s">
        <v>244</v>
      </c>
      <c r="C98" s="350"/>
      <c r="D98" s="350"/>
      <c r="E98" s="357"/>
      <c r="I98" s="358"/>
      <c r="L98" s="24">
        <f>SUM(L9:L97)</f>
        <v>0</v>
      </c>
      <c r="M98" s="1"/>
      <c r="N98" s="43"/>
    </row>
    <row r="99" spans="2:15" ht="14.25" hidden="1" customHeight="1">
      <c r="B99" s="343" t="s">
        <v>245</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3" t="s">
        <v>246</v>
      </c>
      <c r="C100" s="349"/>
      <c r="M100" s="1"/>
      <c r="N100" s="43"/>
    </row>
    <row r="101" spans="2:15" hidden="1">
      <c r="B101" s="343" t="s">
        <v>247</v>
      </c>
      <c r="C101" s="349"/>
      <c r="M101" s="1"/>
      <c r="N101" s="43"/>
    </row>
    <row r="102" spans="2:15" hidden="1">
      <c r="B102" s="343" t="s">
        <v>248</v>
      </c>
      <c r="C102" s="349"/>
      <c r="M102" s="48">
        <v>1</v>
      </c>
      <c r="N102" s="49" t="str">
        <f>IF(LEN(G43)&gt;0,IF(LEN(G44)&gt;0,G44,""),"**")</f>
        <v>**</v>
      </c>
    </row>
    <row r="103" spans="2:15" ht="12.75" hidden="1" customHeight="1">
      <c r="B103" s="343" t="s">
        <v>249</v>
      </c>
      <c r="C103" s="349"/>
      <c r="M103" s="1">
        <v>1</v>
      </c>
      <c r="N103" s="49" t="str">
        <f>IF(LEN(G43)&gt;0,IF(LEN(G45)&gt;0,G45,""),"**")</f>
        <v>**</v>
      </c>
    </row>
    <row r="104" spans="2:15" ht="12.75" hidden="1" customHeight="1">
      <c r="B104" s="343" t="s">
        <v>250</v>
      </c>
      <c r="C104" s="349"/>
      <c r="M104" s="1">
        <v>0</v>
      </c>
      <c r="N104" s="49" t="str">
        <f>IF(LEN(G43)&gt;0,IF(LEN(G46)&gt;0,G46,""),"**")</f>
        <v>**</v>
      </c>
    </row>
    <row r="105" spans="2:15" ht="12.75" hidden="1" customHeight="1">
      <c r="B105" s="343" t="s">
        <v>251</v>
      </c>
      <c r="C105" s="349"/>
      <c r="M105" s="1"/>
      <c r="N105" s="43"/>
    </row>
    <row r="106" spans="2:15" ht="12.75" hidden="1" customHeight="1">
      <c r="B106" s="343" t="s">
        <v>252</v>
      </c>
      <c r="C106" s="349"/>
      <c r="H106" s="24" t="s">
        <v>253</v>
      </c>
      <c r="J106" s="24" t="s">
        <v>254</v>
      </c>
      <c r="K106" s="24" t="s">
        <v>255</v>
      </c>
      <c r="M106" s="1"/>
      <c r="N106" s="43"/>
    </row>
    <row r="107" spans="2:15" ht="12.75" hidden="1" customHeight="1">
      <c r="B107" s="343" t="s">
        <v>256</v>
      </c>
      <c r="C107" s="349"/>
      <c r="H107" s="24" t="s">
        <v>255</v>
      </c>
      <c r="J107" s="234" t="s">
        <v>257</v>
      </c>
      <c r="K107" s="24" t="s">
        <v>258</v>
      </c>
      <c r="L107" s="24" t="s">
        <v>258</v>
      </c>
      <c r="M107" s="1"/>
      <c r="N107" s="43"/>
    </row>
    <row r="108" spans="2:15" ht="12.75" hidden="1" customHeight="1">
      <c r="B108" s="343" t="s">
        <v>259</v>
      </c>
      <c r="C108" s="349"/>
      <c r="H108" s="24" t="s">
        <v>260</v>
      </c>
      <c r="J108" s="234" t="s">
        <v>261</v>
      </c>
      <c r="K108" s="24" t="s">
        <v>262</v>
      </c>
      <c r="L108" s="24" t="s">
        <v>262</v>
      </c>
      <c r="M108" s="1"/>
      <c r="N108" s="43"/>
    </row>
    <row r="109" spans="2:15" ht="12.75" hidden="1" customHeight="1">
      <c r="B109" s="343" t="s">
        <v>263</v>
      </c>
      <c r="C109" s="349"/>
      <c r="J109" s="234" t="s">
        <v>264</v>
      </c>
      <c r="K109" s="234" t="s">
        <v>265</v>
      </c>
      <c r="L109" s="234" t="s">
        <v>266</v>
      </c>
      <c r="M109" s="24"/>
      <c r="N109" s="24"/>
    </row>
    <row r="110" spans="2:15" ht="12.75" hidden="1" customHeight="1">
      <c r="B110" s="343" t="s">
        <v>267</v>
      </c>
      <c r="C110" s="349"/>
      <c r="J110" s="234" t="s">
        <v>268</v>
      </c>
      <c r="K110" s="234" t="s">
        <v>269</v>
      </c>
      <c r="L110" s="234" t="s">
        <v>266</v>
      </c>
      <c r="M110" s="24"/>
      <c r="N110" s="24"/>
    </row>
    <row r="111" spans="2:15" ht="12.75" hidden="1" customHeight="1">
      <c r="B111" s="343" t="s">
        <v>270</v>
      </c>
      <c r="C111" s="349"/>
      <c r="H111" s="24" t="s">
        <v>260</v>
      </c>
      <c r="J111" s="359" t="s">
        <v>271</v>
      </c>
      <c r="K111" s="234" t="s">
        <v>271</v>
      </c>
      <c r="L111" s="234" t="s">
        <v>272</v>
      </c>
      <c r="M111" s="24"/>
      <c r="N111" s="24"/>
    </row>
    <row r="112" spans="2:15" ht="12.75" hidden="1" customHeight="1">
      <c r="B112" s="343" t="s">
        <v>273</v>
      </c>
      <c r="C112" s="349"/>
      <c r="M112" s="24"/>
      <c r="N112" s="24"/>
    </row>
    <row r="113" spans="2:14" ht="12.75" hidden="1" customHeight="1">
      <c r="B113" s="343" t="s">
        <v>274</v>
      </c>
      <c r="C113" s="349"/>
      <c r="M113" s="24"/>
      <c r="N113" s="24"/>
    </row>
    <row r="114" spans="2:14" ht="12.75" hidden="1" customHeight="1">
      <c r="B114" s="343" t="s">
        <v>275</v>
      </c>
      <c r="C114" s="349"/>
      <c r="M114" s="24"/>
      <c r="N114" s="24"/>
    </row>
    <row r="115" spans="2:14" ht="12.75" hidden="1" customHeight="1">
      <c r="B115" s="343" t="s">
        <v>276</v>
      </c>
      <c r="C115" s="349"/>
      <c r="M115" s="24"/>
      <c r="N115" s="24"/>
    </row>
    <row r="116" spans="2:14" ht="12.75" hidden="1" customHeight="1">
      <c r="B116" s="343" t="s">
        <v>277</v>
      </c>
      <c r="C116" s="349"/>
      <c r="M116" s="24"/>
      <c r="N116" s="24"/>
    </row>
    <row r="117" spans="2:14" ht="12.75" hidden="1" customHeight="1">
      <c r="B117" s="343" t="s">
        <v>278</v>
      </c>
      <c r="C117" s="349"/>
      <c r="M117" s="24"/>
      <c r="N117" s="24"/>
    </row>
    <row r="118" spans="2:14" ht="12.75" hidden="1" customHeight="1">
      <c r="B118" s="343" t="s">
        <v>279</v>
      </c>
      <c r="C118" s="349"/>
      <c r="M118" s="24"/>
      <c r="N118" s="24"/>
    </row>
    <row r="119" spans="2:14" ht="12.75" hidden="1" customHeight="1">
      <c r="B119" s="343" t="s">
        <v>280</v>
      </c>
      <c r="C119" s="349"/>
      <c r="M119" s="24"/>
      <c r="N119" s="24"/>
    </row>
    <row r="120" spans="2:14" ht="12.75" hidden="1" customHeight="1">
      <c r="B120" s="343" t="s">
        <v>281</v>
      </c>
      <c r="C120" s="349"/>
      <c r="M120" s="24"/>
      <c r="N120" s="24"/>
    </row>
    <row r="121" spans="2:14" ht="12.75" hidden="1" customHeight="1">
      <c r="B121" s="343" t="s">
        <v>282</v>
      </c>
      <c r="C121" s="349"/>
      <c r="D121" s="24">
        <v>1</v>
      </c>
      <c r="E121" s="24" t="s">
        <v>283</v>
      </c>
      <c r="F121" s="355">
        <v>4</v>
      </c>
    </row>
    <row r="122" spans="2:14" ht="12.75" hidden="1" customHeight="1">
      <c r="B122" s="343" t="s">
        <v>284</v>
      </c>
      <c r="C122" s="349"/>
      <c r="D122" s="24">
        <v>2</v>
      </c>
      <c r="E122" s="24" t="s">
        <v>285</v>
      </c>
    </row>
    <row r="123" spans="2:14" ht="12.75" hidden="1" customHeight="1">
      <c r="B123" s="343" t="s">
        <v>286</v>
      </c>
      <c r="C123" s="349"/>
      <c r="D123" s="24">
        <v>3</v>
      </c>
      <c r="E123" s="117" t="s">
        <v>287</v>
      </c>
    </row>
    <row r="124" spans="2:14" ht="12.75" hidden="1" customHeight="1">
      <c r="B124" s="343" t="s">
        <v>288</v>
      </c>
      <c r="C124" s="349"/>
      <c r="D124" s="24">
        <v>4</v>
      </c>
      <c r="E124" s="24" t="s">
        <v>289</v>
      </c>
    </row>
    <row r="125" spans="2:14" ht="12.75" hidden="1" customHeight="1">
      <c r="B125" s="343" t="s">
        <v>290</v>
      </c>
      <c r="C125" s="349"/>
      <c r="D125" s="24" t="s">
        <v>182</v>
      </c>
    </row>
    <row r="126" spans="2:14" ht="12.75" hidden="1" customHeight="1">
      <c r="B126" s="343" t="s">
        <v>291</v>
      </c>
      <c r="C126" s="349"/>
    </row>
    <row r="127" spans="2:14" ht="12.75" hidden="1" customHeight="1">
      <c r="B127" s="343" t="s">
        <v>292</v>
      </c>
      <c r="C127" s="349"/>
    </row>
    <row r="128" spans="2:14" ht="12.75" hidden="1" customHeight="1">
      <c r="B128" s="343" t="s">
        <v>293</v>
      </c>
      <c r="C128" s="349"/>
    </row>
    <row r="129" spans="2:11" ht="12.75" hidden="1" customHeight="1">
      <c r="B129" s="343" t="s">
        <v>294</v>
      </c>
      <c r="C129" s="349"/>
    </row>
    <row r="130" spans="2:11" ht="12.75" hidden="1" customHeight="1">
      <c r="B130" s="343" t="s">
        <v>295</v>
      </c>
      <c r="C130" s="349"/>
    </row>
    <row r="131" spans="2:11" ht="12.75" hidden="1" customHeight="1">
      <c r="B131" s="343" t="s">
        <v>296</v>
      </c>
      <c r="C131" s="349"/>
    </row>
    <row r="132" spans="2:11" ht="12.75" hidden="1" customHeight="1">
      <c r="B132" s="343" t="s">
        <v>297</v>
      </c>
      <c r="C132" s="349"/>
    </row>
    <row r="133" spans="2:11" ht="12.75" hidden="1" customHeight="1">
      <c r="B133" s="343" t="s">
        <v>298</v>
      </c>
      <c r="C133" s="349"/>
    </row>
    <row r="134" spans="2:11" ht="12.75" hidden="1" customHeight="1">
      <c r="B134" s="343" t="s">
        <v>299</v>
      </c>
      <c r="C134" s="349"/>
    </row>
    <row r="135" spans="2:11" ht="12.75" hidden="1" customHeight="1">
      <c r="B135" s="343" t="s">
        <v>300</v>
      </c>
      <c r="C135" s="349"/>
    </row>
    <row r="136" spans="2:11" ht="12.75" hidden="1" customHeight="1">
      <c r="B136" s="343" t="s">
        <v>301</v>
      </c>
      <c r="C136" s="349"/>
      <c r="D136" s="24" t="s">
        <v>302</v>
      </c>
    </row>
    <row r="137" spans="2:11" ht="12.75" hidden="1" customHeight="1">
      <c r="B137" s="343" t="s">
        <v>303</v>
      </c>
      <c r="C137" s="349"/>
      <c r="D137" s="360"/>
      <c r="E137" s="361"/>
      <c r="F137" s="362"/>
      <c r="G137" s="362"/>
      <c r="H137" s="116"/>
    </row>
    <row r="138" spans="2:11" ht="12.75" hidden="1" customHeight="1">
      <c r="B138" s="343" t="s">
        <v>304</v>
      </c>
      <c r="C138" s="349"/>
      <c r="D138" s="360"/>
      <c r="E138" s="361"/>
      <c r="F138" s="362"/>
      <c r="G138" s="362"/>
      <c r="H138" s="116"/>
      <c r="K138" s="75">
        <f>COUNTA(E121:E125)</f>
        <v>4</v>
      </c>
    </row>
    <row r="139" spans="2:11" ht="12.75" hidden="1" customHeight="1">
      <c r="B139" s="343" t="s">
        <v>305</v>
      </c>
      <c r="C139" s="349"/>
      <c r="D139" s="360"/>
      <c r="E139" s="361"/>
      <c r="F139" s="362"/>
      <c r="G139" s="362"/>
      <c r="H139" s="116"/>
    </row>
    <row r="140" spans="2:11" ht="12.75" hidden="1" customHeight="1">
      <c r="B140" s="343" t="b">
        <v>0</v>
      </c>
      <c r="C140" s="349"/>
      <c r="D140" s="360"/>
      <c r="E140" s="361"/>
      <c r="F140" s="362"/>
      <c r="G140" s="362"/>
      <c r="H140" s="116"/>
    </row>
    <row r="141" spans="2:11" ht="12.75" hidden="1" customHeight="1">
      <c r="B141" s="343" t="str">
        <f>IF(B140=TRUE,"同意する","")</f>
        <v/>
      </c>
      <c r="C141" s="349"/>
      <c r="D141" s="360"/>
      <c r="E141" s="361"/>
      <c r="F141" s="362"/>
      <c r="G141" s="362"/>
      <c r="H141" s="116"/>
    </row>
    <row r="142" spans="2:11" ht="12.75" hidden="1" customHeight="1">
      <c r="B142" s="343" t="str">
        <f>IF(B140=TRUE,"同意しない","同意する")</f>
        <v>同意する</v>
      </c>
      <c r="C142" s="349"/>
      <c r="D142" s="360"/>
      <c r="E142" s="361"/>
      <c r="F142" s="362"/>
      <c r="G142" s="362"/>
      <c r="H142" s="116"/>
    </row>
    <row r="143" spans="2:11" ht="12.75" hidden="1" customHeight="1">
      <c r="B143" s="349"/>
      <c r="C143" s="349"/>
    </row>
    <row r="144" spans="2:11" ht="12.75" hidden="1" customHeight="1">
      <c r="B144" s="349"/>
      <c r="C144" s="349"/>
      <c r="E144" s="363" t="s">
        <v>306</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hidden="1" customHeight="1">
      <c r="B177" s="349"/>
      <c r="C177" s="349"/>
    </row>
    <row r="178" spans="2:4" ht="12.75" hidden="1" customHeight="1">
      <c r="B178" s="349"/>
      <c r="C178" s="349"/>
    </row>
    <row r="179" spans="2:4" ht="12.75" hidden="1" customHeight="1">
      <c r="B179" s="349"/>
      <c r="C179" s="349"/>
    </row>
    <row r="180" spans="2:4" ht="12.75" hidden="1" customHeight="1">
      <c r="B180" s="349"/>
      <c r="C180" s="349"/>
    </row>
    <row r="181" spans="2:4" ht="12.75" hidden="1" customHeight="1">
      <c r="B181" s="349"/>
      <c r="C181" s="349"/>
    </row>
    <row r="182" spans="2:4" ht="12.75" hidden="1" customHeight="1">
      <c r="B182" s="349"/>
      <c r="C182" s="349"/>
    </row>
    <row r="183" spans="2:4" ht="12.75" hidden="1" customHeight="1">
      <c r="B183" s="349"/>
      <c r="C183" s="349"/>
    </row>
    <row r="184" spans="2:4" ht="12.75" hidden="1" customHeight="1">
      <c r="B184" s="349"/>
      <c r="C184" s="349"/>
    </row>
    <row r="185" spans="2:4" ht="12.75" hidden="1" customHeight="1">
      <c r="B185" s="349"/>
      <c r="C185" s="349"/>
    </row>
    <row r="186" spans="2:4" ht="12.75" customHeight="1">
      <c r="B186" s="349"/>
      <c r="C186" s="349"/>
    </row>
    <row r="187" spans="2:4" ht="12.75" customHeight="1">
      <c r="B187" s="349"/>
      <c r="C187" s="349"/>
    </row>
    <row r="188" spans="2:4" ht="12.75" customHeight="1">
      <c r="B188" s="349"/>
      <c r="C188" s="349"/>
    </row>
    <row r="189" spans="2:4" ht="12.75" customHeight="1">
      <c r="B189" s="349"/>
      <c r="C189" s="349"/>
    </row>
    <row r="190" spans="2:4" ht="12.75" hidden="1" customHeight="1">
      <c r="B190" s="349"/>
      <c r="C190" s="349" t="s">
        <v>307</v>
      </c>
      <c r="D190" s="364" t="s">
        <v>308</v>
      </c>
    </row>
    <row r="191" spans="2:4" ht="12.75" customHeight="1">
      <c r="B191" s="349"/>
      <c r="C191" s="349"/>
    </row>
    <row r="192" spans="2:4" ht="12.75" customHeight="1">
      <c r="B192" s="349"/>
      <c r="C192" s="349"/>
    </row>
    <row r="193" spans="2:5" ht="12.75" hidden="1" customHeight="1">
      <c r="B193" s="349"/>
      <c r="C193" s="349"/>
    </row>
    <row r="194" spans="2:5" ht="12.75" hidden="1" customHeight="1">
      <c r="B194" s="349"/>
      <c r="C194" s="349"/>
      <c r="D194" s="24">
        <v>1</v>
      </c>
      <c r="E194" s="24" t="s">
        <v>309</v>
      </c>
    </row>
    <row r="195" spans="2:5" ht="12.75" hidden="1" customHeight="1">
      <c r="B195" s="349"/>
      <c r="C195" s="349"/>
      <c r="D195" s="24">
        <v>2</v>
      </c>
      <c r="E195" s="24" t="s">
        <v>310</v>
      </c>
    </row>
    <row r="196" spans="2:5" ht="12.75" hidden="1" customHeight="1">
      <c r="B196" s="349"/>
      <c r="C196" s="349"/>
      <c r="D196" s="24">
        <v>3</v>
      </c>
      <c r="E196" s="24" t="s">
        <v>311</v>
      </c>
    </row>
    <row r="197" spans="2:5" ht="12.75" hidden="1" customHeight="1">
      <c r="B197" s="349"/>
      <c r="C197" s="349"/>
    </row>
    <row r="198" spans="2:5" ht="12.75"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312</v>
      </c>
      <c r="I209" s="24">
        <v>3</v>
      </c>
    </row>
    <row r="210" spans="2:9" ht="12.75" hidden="1" customHeight="1">
      <c r="B210" s="349"/>
      <c r="C210" s="349"/>
      <c r="D210" s="24">
        <v>2</v>
      </c>
      <c r="E210" s="24" t="s">
        <v>313</v>
      </c>
    </row>
    <row r="211" spans="2:9" ht="12.75" hidden="1" customHeight="1">
      <c r="B211" s="349"/>
      <c r="C211" s="349"/>
      <c r="D211" s="24">
        <v>3</v>
      </c>
      <c r="E211" s="24" t="s">
        <v>314</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vo//MEv3OOhuFhflOTTm+ISVH+Kmc36LhMVxpHeaTFtLN6ihmcsMN2xmlK8uFYammCTV7R8zcGaRfnReDvnzWA==" saltValue="F0kHcvOdnBwOVOXGE/e/tw=="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3">
    <dataValidation imeMode="hiragana" allowBlank="1" showInputMessage="1" showErrorMessage="1" promptTitle="過去に当センターの研修会に参加した場合ご記入ください" prompt="年度（和暦)と研修会名称を入力してください" sqref="D19:J19" xr:uid="{81DE3EF3-DE85-438B-A8A6-F136E518178A}"/>
    <dataValidation type="list" imeMode="hiragana" allowBlank="1" showInputMessage="1" showErrorMessage="1" prompt="上記で「一部同意しない」を選択した方は、「氏名」「都道府県名」「勤務先」「現職種（現職名）」等、一部同意しない項目を記入してください" sqref="F74 F76" xr:uid="{B70D0994-E436-4714-AF87-9C3CCBA93F19}">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AC65E5CD-A205-441F-B64F-04215A3A9C12}">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C4D390AB-86C6-4995-B326-D93EB91B8CDB}">
      <formula1>"同意する,一部同意しない,同意しない"</formula1>
    </dataValidation>
    <dataValidation type="list" imeMode="hiragana" allowBlank="1" showInputMessage="1" showErrorMessage="1" prompt="主たる勤務先の都道府県を選択してください" sqref="D12:F12" xr:uid="{E4756D47-5C22-4C97-A640-353A0F189F92}">
      <formula1>$B$92:$B$139</formula1>
    </dataValidation>
    <dataValidation imeMode="hiragana" allowBlank="1" showInputMessage="1" showErrorMessage="1" promptTitle="主たる勤務先の正式な名称を記入してください" prompt="　" sqref="D13:K13" xr:uid="{6394B65B-7718-443F-B06F-388D27396717}"/>
    <dataValidation type="list" allowBlank="1" showInputMessage="1" showErrorMessage="1" prompt="勤務先がロービジョン検査判断料届出医療機関であるか選択してください" sqref="G52:J52" xr:uid="{43B9BE18-E1AA-4479-A413-2F79C8EDA316}">
      <formula1>"該当,非該当"</formula1>
    </dataValidation>
    <dataValidation imeMode="hiragana" allowBlank="1" showInputMessage="1" showErrorMessage="1" prompt="受講資格⑤の方は、準じた事業名を記入してください。" sqref="D62:K62" xr:uid="{E43A5E01-5478-46BD-B9E0-DEB5082C5402}"/>
    <dataValidation imeMode="hiragana" allowBlank="1" showInputMessage="1" showErrorMessage="1" prompt="受講資格①②⑤の方はご担当の自治体名を記入してください。" sqref="D61:K61" xr:uid="{4146BAE2-B4B0-4929-A2C1-1AC49E2FFD27}"/>
    <dataValidation allowBlank="1" showInputMessage="1" showErrorMessage="1" prompt="該当の項目を１つ選択してください。その他の方は備考欄へ詳細をご記入ください。" sqref="G50" xr:uid="{8F94338D-B8AF-4B2F-8A3F-7F50C1CBB4BA}"/>
    <dataValidation type="list" allowBlank="1" showInputMessage="1" showErrorMessage="1" prompt="①―①発達障害者支援センターの職員又は地域支援マネジャーで研修会修了者_x000a_①―②発達障害者支援センターの職員又は地域支援マネジャーで実務経験３年以上_x000a_②―①発達障害者支援センター以外の地域支援マネジャーで研修会修了者_x000a_②―②発達障害者支援センター以外の地域支援マネジャーで実務経験３年以上" sqref="D35:I35" xr:uid="{8E32DC05-CC3F-4FC2-8509-6473BCF7E3CF}">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6659EC63-8DCF-42A5-8145-5FA81C9F4EB8}">
      <formula1>"同意する"</formula1>
    </dataValidation>
    <dataValidation imeMode="hiragana" allowBlank="1" showInputMessage="1" showErrorMessage="1" prompt="どの受講資格に該当するか▼から選択してください" sqref="J35" xr:uid="{C15ED594-D0D1-4253-838F-510EB9C53FF4}"/>
    <dataValidation type="list" allowBlank="1" showInputMessage="1" showErrorMessage="1" prompt="コースを選択してください" sqref="D26:K26" xr:uid="{3D4A53F7-5D4E-4C90-BB0C-8DA42B8AF2A3}">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9A10D020-DA86-4BB2-A51E-4AFB9395A198}">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9C7B099F-F3A5-484D-B891-6551D72885B1}">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AA9508F9-09C1-4792-B185-C4265E71CA04}">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67E32104-5690-4119-B567-C47E83355C89}">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1B221222-2AA1-4834-B4E5-C0F0AA129AF5}">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586FB580-075D-4331-A438-2A7501CEDFB7}">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76270233-F480-4A85-BB03-6300872B149B}">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046E7F2C-71AC-456F-9907-39F655126AB1}"/>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1156B467-43B5-4269-83E3-3FC07B1567F6}"/>
    <dataValidation imeMode="hiragana" allowBlank="1" showInputMessage="1" showErrorMessage="1" promptTitle="現在の勤務先での職種を入力してください" prompt="部署等の記入は不要です" sqref="D16:G16" xr:uid="{B7B81E6B-7BF6-41FE-B339-1DD4B17D699A}"/>
    <dataValidation type="list" allowBlank="1" showInputMessage="1" showErrorMessage="1" promptTitle="【入力必須】異動の予定" prompt="_x000a_1年以内に常勤として勤務先の異動（予定）の有無を選択して下さい。" sqref="G43:H43" xr:uid="{2E3EA60E-C11C-43CD-8B35-A2FEA44C7CC2}">
      <formula1>$H$105:$H$107</formula1>
    </dataValidation>
    <dataValidation type="list" imeMode="hiragana" allowBlank="1" showInputMessage="1" showErrorMessage="1" prompt="当研修会への申し込みを過去何回行ったか選択してください。" sqref="D71:K71" xr:uid="{3DBF0C8B-DE34-4706-AB34-C054397EFF63}">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7D27C933-5104-40AC-B8CD-2610A65228C3}">
      <formula1>$B$141:$B$142</formula1>
    </dataValidation>
    <dataValidation type="list" imeMode="hiragana" allowBlank="1" showInputMessage="1" showErrorMessage="1" prompt="該当の項目を１つ選択してください。_x000a_その他の方は備考欄へ詳細をご入力ください。" sqref="D50:F50" xr:uid="{D3F12BB5-0760-4BCE-8B16-D5D76A96AD02}">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97826673-5CA3-4804-B88D-D3231E6C389D}"/>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9BB57B87-E5E7-451A-89A2-E7E3C24275E4}">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F943F51C-BF24-42C8-B4CE-0DA4ECDE3188}"/>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C27D36C9-EE0E-4226-B30D-28C0F877DD3F}"/>
    <dataValidation type="list" allowBlank="1" showInputMessage="1" showErrorMessage="1" prompt="勤務先施設でのロービジョンケア実施状況を選択してください" sqref="D57:F57" xr:uid="{C6AE1F5B-6002-4A70-8B54-0149F8B1B5E4}">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BC5E7EDC-C015-4A91-B7FA-547051A4ED31}"/>
    <dataValidation imeMode="hiragana" allowBlank="1" showInputMessage="1" showErrorMessage="1" prompt="上記で「いる」を選択した方は参加者名を入力してください" sqref="D56:K56" xr:uid="{3D6E107F-FAFD-49AA-BF97-EEAB6E4B0E1C}"/>
    <dataValidation imeMode="hiragana" allowBlank="1" showInputMessage="1" showErrorMessage="1" prompt="上記で「いる」を選択した方は医師名を入力してください" sqref="D54:K54" xr:uid="{B6F9022C-FA61-4879-96BA-8AADA6194175}"/>
    <dataValidation type="list" imeMode="disabled" allowBlank="1" showInputMessage="1" showErrorMessage="1" prompt="勤務先でのロービジョン検査判断料の算定状況を選択してください" sqref="D60:F60" xr:uid="{2F223799-E71B-49DC-A23E-0BADA76DC038}">
      <formula1>"算定している,算定していない"</formula1>
    </dataValidation>
    <dataValidation type="list" imeMode="hiragana" allowBlank="1" showInputMessage="1" showErrorMessage="1" sqref="D64:K64" xr:uid="{76C8C9F0-5EE4-4A5E-8CEC-D0586B2AE9AE}">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F93FDF2F-CE0A-417C-B62B-FB0823FFD0DA}"/>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668E37BE-14C0-4692-8CD2-AEE66ACDFA71}"/>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FE854F9C-1F66-4425-B837-266073F687BD}"/>
    <dataValidation imeMode="hiragana" showErrorMessage="1" sqref="H9:I9" xr:uid="{6A7A711A-2B11-403B-9618-7D6343780479}"/>
    <dataValidation type="custom" imeMode="fullKatakana" allowBlank="1" showInputMessage="1" showErrorMessage="1" errorTitle="全角カタカナ入力" error="全角カタカナでの登録をお願いします" prompt="カナ（全角）入力でお願いします" sqref="I10:K10 F10:G10" xr:uid="{43433BEB-575D-4C8E-8091-76FB06E2A74E}">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2D2DFD09-B96D-40D1-A6D0-04D37C111D8F}">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CF74A31E-1E3A-428E-87F2-8451DF4AFD60}">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07AF3077-F5F0-413A-BBB9-8E25CB63A441}">
      <formula1>LEN(D41)=LENB(D41)</formula1>
    </dataValidation>
    <dataValidation imeMode="hiragana" allowBlank="1" showInputMessage="1" showErrorMessage="1" promptTitle="公認心理士・臨床心理士以外の心理資格があればご入力ださい" prompt="　" sqref="I29:K29" xr:uid="{B735054D-D986-430C-90A0-B52E83F3F4CE}"/>
    <dataValidation type="list" imeMode="hiragana" allowBlank="1" showInputMessage="1" showErrorMessage="1" promptTitle="心理士資格を入力ください" prompt="記入例：公認心理師、臨床心理士　等" sqref="E29:G29" xr:uid="{5B329709-7FB4-4152-8039-FD2B738F37F8}">
      <formula1>"なし,公認心理士,臨床心理士,公認心理士および臨床心理士"</formula1>
    </dataValidation>
    <dataValidation type="list" imeMode="disabled" allowBlank="1" showInputMessage="1" showErrorMessage="1" prompt="修了証書の希望の有無を選択してください" sqref="D20:E20" xr:uid="{99C84D1A-732C-401A-BC88-D1B6063E01AC}">
      <formula1>"必要,不要"</formula1>
    </dataValidation>
    <dataValidation type="list" imeMode="disabled" allowBlank="1" showInputMessage="1" showErrorMessage="1" prompt="身体障害者福祉法第15条指定医について選択してください" sqref="D23:E23" xr:uid="{CA5A985F-802C-474B-999C-9F0D2CE60FF8}">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C1007BE9-A249-40DA-A189-F6B8BCD80FDA}"/>
    <dataValidation type="list" imeMode="disabled" allowBlank="1" showInputMessage="1" showErrorMessage="1" sqref="D21:E21" xr:uid="{FF021141-9396-4BC0-8496-4CD50347239B}">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E908712D-CD05-463A-A6B2-F0F88A9A6216}">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ECA70731-D1D3-49E5-B97D-A7C64FC41323}"/>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42347066-FE2D-4ACB-B64A-56C33BCDEEA7}">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7567CAB-7F84-49D1-8E0B-FCE30566F714}">
      <formula1>LENB(D39)&lt;51</formula1>
    </dataValidation>
    <dataValidation imeMode="disabled" allowBlank="1" showInputMessage="1" showErrorMessage="1" promptTitle="臨床心理士登録番号の入力" prompt="研修会後ポイント取得に必要な参加証明書を発行しますので、ご希望の方は入力してください" sqref="D31:G31" xr:uid="{A2C53B78-9E93-4A86-8312-F6830B7B3AAD}"/>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9F48BBFE-D8BC-4EA0-A584-15597310BAFB}"/>
    <dataValidation imeMode="hiragana" allowBlank="1" showInputMessage="1" showErrorMessage="1" promptTitle="心理士資格を入力ください" prompt="記入例：公認心理師、臨床心理士　等" sqref="D29" xr:uid="{152CA548-A12F-4EAE-9C19-EE650F26CE9B}"/>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3F14B911-E870-457A-8E9D-DCA18F771A5C}"/>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526830E4-FA6E-4F3F-9119-743118BBF042}">
      <formula1>LENB(D38)&lt;51</formula1>
    </dataValidation>
    <dataValidation type="whole" imeMode="off" allowBlank="1" showInputMessage="1" showErrorMessage="1" sqref="D65:E65" xr:uid="{DE5C4FD4-6539-4E5B-932B-3C4F5247BF18}">
      <formula1>0</formula1>
      <formula2>10000</formula2>
    </dataValidation>
    <dataValidation type="whole" imeMode="off" allowBlank="1" showInputMessage="1" showErrorMessage="1" errorTitle="数値エラー" error="0から11の間でお願いします" prompt="予定月を入力してください" sqref="I58" xr:uid="{C5E81935-BDEB-48AB-AB62-1F610B4090A4}">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DC9FA885-2725-4007-B900-14C3BDAA3735}">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9A924F8E-5109-4F4F-8A1E-92D0AC84E68E}">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12244E52-CB59-48D3-88BC-03BE0924847E}">
      <formula1>0</formula1>
      <formula2>11</formula2>
    </dataValidation>
    <dataValidation type="whole" imeMode="off" allowBlank="1" showInputMessage="1" showErrorMessage="1" prompt="予定年を入力してください" sqref="G58" xr:uid="{0E4089CF-4625-4196-BC3A-8488C70C8DCF}">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7A2140A6-2D7B-481A-9939-B005F28FBABE}">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CDCCABFB-C37B-4AD0-B4AD-5AAD1AEE2690}">
      <formula1>0</formula1>
      <formula2>11</formula2>
    </dataValidation>
    <dataValidation type="date" imeMode="disabled" allowBlank="1" showInputMessage="1" showErrorMessage="1" promptTitle="西暦で入力してください。" prompt="_x000a_例：「2000/01/01」_x000a_（表示は2000年1月1日となります）" sqref="D11:F11" xr:uid="{4D0645A0-235C-4DA2-A2FA-EBB8A7E193E5}">
      <formula1>7306</formula1>
      <formula2>73050</formula2>
    </dataValidation>
    <dataValidation type="whole" imeMode="off" allowBlank="1" showInputMessage="1" showErrorMessage="1" prompt="メールアドレスが自宅が職場なのかを番号で入力してください" sqref="J41" xr:uid="{38F0A96B-CFD7-4827-8A6B-BB60086AD9A3}">
      <formula1>1</formula1>
      <formula2>2</formula2>
    </dataValidation>
    <dataValidation type="whole" imeMode="off" allowBlank="1" showInputMessage="1" showErrorMessage="1" prompt="テキスト資料・納入告知書・修了証書の送付先（自宅・職場）を番号で入力してください" sqref="J38" xr:uid="{A0B48915-A20D-42F4-BB91-3FF468494432}">
      <formula1>1</formula1>
      <formula2>2</formula2>
    </dataValidation>
    <dataValidation type="whole" imeMode="off" allowBlank="1" showInputMessage="1" showErrorMessage="1" prompt="研修当日連絡がつく電話番号が自宅か職場なのかを番号で入力してください" sqref="J40" xr:uid="{7635D42E-2757-450E-93B6-6A1DF363F03D}">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C57CACC5-CFF7-4197-AABC-44D28564D863}"/>
    <dataValidation type="list" allowBlank="1" showDropDown="1" showInputMessage="1" showErrorMessage="1" prompt="セルの右にある「▼」ボタンを押してリストから選択してください_x000a__x000a_（下の「キャンセル」）を押してやり直してください）" sqref="N4" xr:uid="{4AC62B59-52CE-4A87-8BB0-D3296E3B3842}">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36FE282C-CF5A-4311-AA95-8176F84607C5}"/>
    <dataValidation type="list" allowBlank="1" showInputMessage="1" showErrorMessage="1" sqref="D79:E79" xr:uid="{AAFB0C99-A13F-4082-94DD-56553687917A}">
      <formula1>"同意する,同意しない"</formula1>
    </dataValidation>
    <dataValidation type="list" allowBlank="1" showInputMessage="1" showErrorMessage="1" sqref="F55" xr:uid="{B249C718-62BE-4AFA-AA5D-8272DFDCEAC4}">
      <formula1>"行っている,今後行う予定がある,行う予定はない"</formula1>
    </dataValidation>
    <dataValidation type="list" allowBlank="1" showInputMessage="1" showErrorMessage="1" sqref="J47 F49 D48:E48 H49 F47 H47 F51" xr:uid="{8E2C154B-8AFA-4DAD-9E06-EA92FEF9DFFC}">
      <formula1>"有,無"</formula1>
    </dataValidation>
    <dataValidation showInputMessage="1" showErrorMessage="1" sqref="B56 B74 B76 B52 B58 B54 D47 D49" xr:uid="{198DA550-5824-45B1-8039-B39B85B7F4C5}"/>
    <dataValidation imeMode="disabled" allowBlank="1" showInputMessage="1" showErrorMessage="1" promptTitle="現在の勤務先での職名をご記入ください" prompt="記入例：〇〇科医師、○○係長、主任、サービス管理責任者など" sqref="H31:J32 H24:J25" xr:uid="{AA3BFA1F-8743-4DED-9964-06EC7E4FE685}"/>
    <dataValidation imeMode="halfAlpha" showInputMessage="1" showErrorMessage="1" errorTitle="経験年数確認" error="この研修会の実施要項で、受講資格の経験年数をご確認ください。" sqref="H27 H18 H33:H34 H58 H30" xr:uid="{6529EB86-1847-4F68-B851-93CB1E1461B0}"/>
    <dataValidation imeMode="halfAlpha" showInputMessage="1" showErrorMessage="1" sqref="E33:F34 E30:F30 E27:F27 N22" xr:uid="{E616569F-41E2-4233-8C94-BF3AB8DBB50E}"/>
    <dataValidation type="custom" imeMode="off" allowBlank="1" showInputMessage="1" showErrorMessage="1" prompt="@も含め半角で正確に入力してください" sqref="M4" xr:uid="{96BC8EF6-EF1F-4F04-BDA7-B997160141EA}">
      <formula1>COUNTIF(M4,"*@*")</formula1>
    </dataValidation>
    <dataValidation type="list" allowBlank="1" showInputMessage="1" showErrorMessage="1" sqref="B75 B77:B80 B57 B53 B44:B51 B59:B73 B55 B19:B35" xr:uid="{9B2A018A-42BA-42AD-B3FF-A70B1078BC51}">
      <formula1>"-,使用"</formula1>
    </dataValidation>
    <dataValidation allowBlank="1" showDropDown="1" showInputMessage="1" showErrorMessage="1" sqref="J4:K4 M54 N4 E47 E49 AU1" xr:uid="{55E8AC25-97ED-4BFB-81B9-94B521AC3C77}"/>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C857D193-9A74-4F01-8581-6BE1292DCE16}"/>
    <dataValidation imeMode="off" allowBlank="1" showInputMessage="1" showErrorMessage="1" sqref="I38:I39 C81:C83 F37:J37 K5 J39 G40:H40" xr:uid="{F9A043B2-0FB6-437E-BB1B-7F1574A7F32B}"/>
    <dataValidation type="date" imeMode="disabled" allowBlank="1" showInputMessage="1" showErrorMessage="1" sqref="G11 I11:J11 G22 I22:J22 G28 I28:J28" xr:uid="{4430894A-1C66-43FF-BAA8-F80B9CF525FF}">
      <formula1>7306</formula1>
      <formula2>73050</formula2>
    </dataValidation>
    <dataValidation imeMode="off" showInputMessage="1" showErrorMessage="1" prompt="@も含め半角で正確に入力してください" sqref="I40:I41" xr:uid="{43F7AA96-D7E4-4455-A120-501C07596393}"/>
    <dataValidation type="textLength" imeMode="hiragana" allowBlank="1" showInputMessage="1" showErrorMessage="1" sqref="I47:I48 H20:I21 H60:I60 H73:I73 H55:I55 H53:I53 H65:I65 H57:I57 H48 AW1 H23:I23 H77:I79 H75:I75 M56 H51:I51" xr:uid="{DEB5D03F-2DDC-473F-926B-93079953E3C1}">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C258752E-D1CD-46BB-A15D-6B3250C9C715}"/>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85736F88-28B4-46D4-BEB4-8B8D2BB86844}"/>
  </dataValidations>
  <pageMargins left="0.25" right="0.25" top="0.75" bottom="0.75" header="0.3" footer="0.3"/>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BDB9-6E8A-4AAD-8C86-2B968DB4F95C}">
  <sheetPr codeName="Sheet3"/>
  <dimension ref="A1:L784"/>
  <sheetViews>
    <sheetView showGridLines="0" showRowColHeaders="0" topLeftCell="A9" zoomScale="117" zoomScaleNormal="115" workbookViewId="0">
      <selection activeCell="A22" sqref="A22:XFD22"/>
    </sheetView>
  </sheetViews>
  <sheetFormatPr defaultColWidth="12.625" defaultRowHeight="18.75"/>
  <cols>
    <col min="1" max="1" width="5" style="446" customWidth="1"/>
    <col min="2" max="2" width="6.75" style="367" hidden="1" customWidth="1"/>
    <col min="3" max="3" width="22.75" style="367" customWidth="1"/>
    <col min="4" max="4" width="3.75" style="367" customWidth="1"/>
    <col min="5" max="5" width="5.875" style="367" customWidth="1"/>
    <col min="6" max="9" width="9.375" style="367" customWidth="1"/>
    <col min="10" max="10" width="7.125" style="446" customWidth="1"/>
    <col min="11" max="12" width="12.625" style="367" hidden="1" customWidth="1"/>
    <col min="13" max="14" width="0" style="367" hidden="1" customWidth="1"/>
    <col min="15" max="16384" width="12.625" style="367"/>
  </cols>
  <sheetData>
    <row r="1" spans="3:12" ht="34.5" customHeight="1">
      <c r="C1" s="365"/>
      <c r="D1" s="365"/>
      <c r="E1" s="366"/>
      <c r="F1" s="366"/>
      <c r="G1" s="366"/>
      <c r="H1" s="366"/>
      <c r="I1" s="366"/>
      <c r="J1" s="366"/>
    </row>
    <row r="2" spans="3:12" ht="25.5" customHeight="1">
      <c r="C2" s="368" t="str">
        <f>IF(LEN(入力フォーム!C6)&gt;0,入力フォーム!C6&amp;" 推薦状","")</f>
        <v>令和8年度 発達障害者支援専門研修会 受講申込書 推薦状</v>
      </c>
      <c r="D2" s="369"/>
      <c r="E2" s="369"/>
      <c r="F2" s="369"/>
      <c r="G2" s="369"/>
      <c r="H2" s="369"/>
      <c r="I2" s="369"/>
      <c r="J2" s="369"/>
    </row>
    <row r="3" spans="3:12" ht="18.75" customHeight="1">
      <c r="C3" s="370"/>
      <c r="D3" s="371"/>
      <c r="E3" s="372"/>
      <c r="F3" s="372"/>
      <c r="G3" s="372"/>
      <c r="H3" s="372"/>
      <c r="I3" s="373"/>
      <c r="J3" s="374"/>
    </row>
    <row r="4" spans="3:12" ht="19.5" customHeight="1">
      <c r="C4" s="375" t="s">
        <v>178</v>
      </c>
      <c r="D4" s="376"/>
      <c r="E4" s="377" t="str">
        <f>IF(LEN(入力フォーム!E9)&gt;0,入力フォーム!E9,"")&amp;"　"&amp;IF(LEN(入力フォーム!H9)&gt;0,入力フォーム!H9,"")</f>
        <v>　</v>
      </c>
      <c r="F4" s="378"/>
      <c r="G4" s="379"/>
      <c r="H4" s="379"/>
      <c r="I4" s="379"/>
      <c r="J4" s="380"/>
    </row>
    <row r="5" spans="3:12" ht="19.5" customHeight="1">
      <c r="C5" s="381" t="s">
        <v>183</v>
      </c>
      <c r="D5" s="376"/>
      <c r="E5" s="377" t="str">
        <f>IF(LEN(入力フォーム!F10)&gt;0,入力フォーム!F10,"")&amp;" "&amp;IF(LEN(入力フォーム!I10)&gt;0,入力フォーム!I10,"")</f>
        <v xml:space="preserve"> </v>
      </c>
      <c r="F5" s="378"/>
      <c r="G5" s="379"/>
      <c r="H5" s="379"/>
      <c r="I5" s="379"/>
      <c r="J5" s="382"/>
      <c r="L5" s="367">
        <f>IF(入力フォーム!B16="未使用",5,IF(入力フォーム!B17="未使用",5,0))</f>
        <v>0</v>
      </c>
    </row>
    <row r="6" spans="3:12" ht="19.5" customHeight="1">
      <c r="C6" s="375" t="s">
        <v>186</v>
      </c>
      <c r="D6" s="383" t="str">
        <f>IF(LEN(入力フォーム!D11)&gt;0,入力フォーム!D11,"")</f>
        <v/>
      </c>
      <c r="E6" s="384"/>
      <c r="F6" s="384"/>
      <c r="G6" s="385" t="str">
        <f>IF(LEN(D6)&gt;0,D6,"")</f>
        <v/>
      </c>
      <c r="H6" s="386"/>
      <c r="I6" s="387"/>
      <c r="J6" s="388"/>
      <c r="L6" s="367">
        <f>IF(入力フォーム!B20="使用",0,5)+IF(入力フォーム!B21="使用",0,5)+IF(入力フォーム!B22="使用",0,5)+IF(入力フォーム!B35="使用",0,5)</f>
        <v>15</v>
      </c>
    </row>
    <row r="7" spans="3:12" ht="52.9" customHeight="1">
      <c r="C7" s="375" t="s">
        <v>315</v>
      </c>
      <c r="D7" s="389" t="str">
        <f>IF(入力フォーム!N7=1,入力フォーム!D13,IF(入力フォーム!N7=2,入力フォーム!D14,IF(入力フォーム!N7=3,入力フォーム!D13 &amp;CHAR(10)&amp; 入力フォーム!D14,"")))&amp;CHAR(10)&amp; 入力フォーム!D15</f>
        <v xml:space="preserve">
</v>
      </c>
      <c r="E7" s="390"/>
      <c r="F7" s="390"/>
      <c r="G7" s="390"/>
      <c r="H7" s="390"/>
      <c r="I7" s="390"/>
      <c r="J7" s="391"/>
    </row>
    <row r="8" spans="3:12" ht="19.5" customHeight="1">
      <c r="C8" s="375" t="str">
        <f>IF(入力フォーム!B16="未使用","-","現職種")</f>
        <v>現職種</v>
      </c>
      <c r="D8" s="389" t="str">
        <f>IF(LEN(入力フォーム!D16)&gt;0,入力フォーム!D16,"")</f>
        <v/>
      </c>
      <c r="E8" s="390"/>
      <c r="F8" s="390"/>
      <c r="G8" s="390"/>
      <c r="H8" s="390"/>
      <c r="I8" s="390"/>
      <c r="J8" s="391"/>
    </row>
    <row r="9" spans="3:12" ht="19.5" customHeight="1">
      <c r="C9" s="375" t="str">
        <f>IF(入力フォーム!B17="未使用","-","現職名（肩書）")</f>
        <v>現職名（肩書）</v>
      </c>
      <c r="D9" s="389" t="str">
        <f>IF(LEN(入力フォーム!D17)&gt;0,入力フォーム!D17,"")</f>
        <v/>
      </c>
      <c r="E9" s="390"/>
      <c r="F9" s="390"/>
      <c r="G9" s="390"/>
      <c r="H9" s="390"/>
      <c r="I9" s="390"/>
      <c r="J9" s="391"/>
    </row>
    <row r="10" spans="3:12" ht="19.5" customHeight="1">
      <c r="C10" s="392" t="s">
        <v>316</v>
      </c>
      <c r="D10" s="393"/>
      <c r="E10" s="394" t="str">
        <f>IF(LEN(入力フォーム!G18)&gt;0,入力フォーム!G18,"")</f>
        <v/>
      </c>
      <c r="F10" s="395"/>
      <c r="G10" s="396" t="s">
        <v>199</v>
      </c>
      <c r="H10" s="397" t="str">
        <f>IF(LEN(入力フォーム!I18)&gt;0,入力フォーム!I18,"")</f>
        <v/>
      </c>
      <c r="I10" s="398" t="s">
        <v>317</v>
      </c>
      <c r="J10" s="399"/>
    </row>
    <row r="11" spans="3:12" ht="19.5" hidden="1" customHeight="1">
      <c r="C11" s="400" t="str">
        <f>IF(入力フォーム!B20="使用","修了証書","-")</f>
        <v>-</v>
      </c>
      <c r="D11" s="401"/>
      <c r="E11" s="394" t="b">
        <f>IF(入力フォーム!B20="使用",IF(LEN(入力フォーム!D20)&gt;0,入力フォーム!D20,""))</f>
        <v>0</v>
      </c>
      <c r="F11" s="395"/>
      <c r="G11" s="402"/>
      <c r="H11" s="403"/>
      <c r="I11" s="403"/>
      <c r="J11" s="404" t="b">
        <v>0</v>
      </c>
    </row>
    <row r="12" spans="3:12" ht="19.5" hidden="1" customHeight="1">
      <c r="C12" s="400" t="str">
        <f>IF(入力フォーム!B21="使用","参加者情報守秘","-")</f>
        <v>-</v>
      </c>
      <c r="D12" s="401"/>
      <c r="E12" s="394" t="str">
        <f>IF(入力フォーム!B21="使用",入力フォーム!D21,"")</f>
        <v/>
      </c>
      <c r="F12" s="395"/>
      <c r="G12" s="402"/>
      <c r="H12" s="403"/>
      <c r="I12" s="403"/>
      <c r="J12" s="404" t="b">
        <v>1</v>
      </c>
    </row>
    <row r="13" spans="3:12" ht="19.5" customHeight="1">
      <c r="C13" s="400" t="str">
        <f>IF(入力フォーム!B23="使用","15条指定医","-")</f>
        <v>-</v>
      </c>
      <c r="D13" s="405" t="str">
        <f>IF(J13=TRUE,"指定","")</f>
        <v/>
      </c>
      <c r="E13" s="394" t="str">
        <f>IF(入力フォーム!B23="使用",IF(LEN(入力フォーム!D23)&gt;0,入力フォーム!D23,""),"")</f>
        <v/>
      </c>
      <c r="F13" s="395"/>
      <c r="G13" s="406" t="str">
        <f>IF(J13=TRUE,"№","")</f>
        <v/>
      </c>
      <c r="H13" s="407" t="str">
        <f>IF(J13=TRUE,#REF!,"")</f>
        <v/>
      </c>
      <c r="I13" s="407"/>
      <c r="J13" s="408" t="b">
        <v>0</v>
      </c>
    </row>
    <row r="14" spans="3:12" ht="27.75" customHeight="1">
      <c r="C14" s="409" t="s">
        <v>318</v>
      </c>
      <c r="D14" s="410"/>
      <c r="E14" s="411"/>
      <c r="F14" s="411"/>
      <c r="G14" s="411"/>
      <c r="H14" s="411"/>
      <c r="I14" s="411"/>
      <c r="J14" s="411"/>
    </row>
    <row r="15" spans="3:12" ht="19.5" customHeight="1">
      <c r="C15" s="392" t="s">
        <v>34</v>
      </c>
      <c r="D15" s="412" t="str">
        <f>IF(LEN(入力フォーム!D37)&gt;0,入力フォーム!D37,"")</f>
        <v/>
      </c>
      <c r="E15" s="413"/>
      <c r="F15" s="413"/>
      <c r="G15" s="413"/>
      <c r="H15" s="413"/>
      <c r="I15" s="413"/>
      <c r="J15" s="414"/>
    </row>
    <row r="16" spans="3:12" ht="37.5" customHeight="1">
      <c r="C16" s="375" t="s">
        <v>35</v>
      </c>
      <c r="D16" s="389" t="str">
        <f>IF(LEN(入力フォーム!D38&amp;入力フォーム!D39)&gt;0,入力フォーム!D38&amp;CHAR(10)&amp;入力フォーム!D39,"")</f>
        <v/>
      </c>
      <c r="E16" s="415"/>
      <c r="F16" s="415"/>
      <c r="G16" s="415"/>
      <c r="H16" s="415"/>
      <c r="I16" s="415"/>
      <c r="J16" s="416" t="str">
        <f>IF(入力フォーム!J38=1,"自宅",IF(入力フォーム!J38=2,"勤務先",""))</f>
        <v/>
      </c>
    </row>
    <row r="17" spans="3:10" ht="19.5" customHeight="1">
      <c r="C17" s="375" t="s">
        <v>37</v>
      </c>
      <c r="D17" s="412" t="str">
        <f>IF(LEN(入力フォーム!D40)&gt;0,入力フォーム!D40,"")</f>
        <v/>
      </c>
      <c r="E17" s="413"/>
      <c r="F17" s="413"/>
      <c r="G17" s="413"/>
      <c r="H17" s="413"/>
      <c r="I17" s="413"/>
      <c r="J17" s="416" t="str">
        <f>IF(入力フォーム!J40=1,"自宅",IF(入力フォーム!J40=2,"勤務先",""))</f>
        <v/>
      </c>
    </row>
    <row r="18" spans="3:10" ht="19.5" customHeight="1">
      <c r="C18" s="375" t="s">
        <v>39</v>
      </c>
      <c r="D18" s="412" t="str">
        <f>IF(LEN(入力フォーム!D41)&gt;0,入力フォーム!D41,"")</f>
        <v/>
      </c>
      <c r="E18" s="413"/>
      <c r="F18" s="413"/>
      <c r="G18" s="413"/>
      <c r="H18" s="413"/>
      <c r="I18" s="413"/>
      <c r="J18" s="416" t="str">
        <f>IF(入力フォーム!J41=1,"自宅",IF(入力フォーム!J41=2,"勤務先",""))</f>
        <v/>
      </c>
    </row>
    <row r="19" spans="3:10" ht="19.5" customHeight="1">
      <c r="C19" s="417" t="str">
        <f>IF(C20="-","","個別質問項目")</f>
        <v>個別質問項目</v>
      </c>
      <c r="D19" s="418"/>
      <c r="E19" s="419"/>
      <c r="F19" s="419"/>
      <c r="G19" s="420"/>
      <c r="H19" s="420"/>
      <c r="I19" s="420"/>
      <c r="J19" s="420"/>
    </row>
    <row r="20" spans="3:10" ht="22.5" customHeight="1">
      <c r="C20" s="400" t="str">
        <f>IF(入力フォーム!B35="使用","受講資格","-")</f>
        <v>受講資格</v>
      </c>
      <c r="D20" s="421" t="str">
        <f>IF(LEN(入力フォーム!C35)&gt;0,IF(LEN(入力フォーム!D35)&gt;0,入力フォーム!D35,""),"")</f>
        <v/>
      </c>
      <c r="E20" s="422"/>
      <c r="F20" s="422"/>
      <c r="G20" s="422"/>
      <c r="H20" s="422"/>
      <c r="I20" s="422"/>
      <c r="J20" s="423"/>
    </row>
    <row r="21" spans="3:10" ht="70.150000000000006" customHeight="1">
      <c r="C21" s="400" t="str">
        <f>IF(入力フォーム!B80="使用","備考","-")</f>
        <v>備考</v>
      </c>
      <c r="D21" s="424" t="str">
        <f>IF(LEN(入力フォーム!C80)&gt;0,IF(LEN(入力フォーム!D80)&gt;0,入力フォーム!D80,""),"")</f>
        <v/>
      </c>
      <c r="E21" s="413"/>
      <c r="F21" s="413"/>
      <c r="G21" s="413"/>
      <c r="H21" s="413"/>
      <c r="I21" s="413"/>
      <c r="J21" s="425"/>
    </row>
    <row r="22" spans="3:10" ht="45.75" hidden="1" customHeight="1">
      <c r="C22" s="426" t="s">
        <v>319</v>
      </c>
      <c r="D22" s="401"/>
      <c r="E22" s="427" t="str">
        <f>IF(入力フォーム!D73="同意する","同意する","")&amp;IF(入力フォーム!D73="一部同意する","一部同意  "&amp;IF(LEN(入力フォーム!D74)&gt;0,"【"&amp;入力フォーム!D74&amp;"を除く】 "," ")," ")&amp;IF(入力フォーム!D73="同意しない","同意しない","")</f>
        <v xml:space="preserve"> </v>
      </c>
      <c r="F22" s="428"/>
      <c r="G22" s="428"/>
      <c r="H22" s="428"/>
      <c r="I22" s="428"/>
      <c r="J22" s="429"/>
    </row>
    <row r="23" spans="3:10" ht="26.25" customHeight="1">
      <c r="C23" s="372"/>
      <c r="D23" s="372"/>
      <c r="J23" s="367"/>
    </row>
    <row r="24" spans="3:10" ht="18.75" customHeight="1">
      <c r="C24" s="430" t="str">
        <f>IF(入力フォーム!N8=25,"【更生相談所長の推薦欄】","（推薦欄）")</f>
        <v>（推薦欄）</v>
      </c>
      <c r="D24" s="431"/>
      <c r="E24" s="432"/>
      <c r="F24" s="432"/>
      <c r="G24" s="432"/>
      <c r="H24" s="432"/>
      <c r="I24" s="432"/>
      <c r="J24" s="433"/>
    </row>
    <row r="25" spans="3:10" ht="26.25" customHeight="1">
      <c r="C25" s="434" t="s">
        <v>320</v>
      </c>
      <c r="D25" s="435"/>
      <c r="E25" s="436"/>
      <c r="F25" s="436"/>
      <c r="G25" s="436"/>
      <c r="H25" s="436"/>
      <c r="I25" s="436"/>
      <c r="J25" s="437"/>
    </row>
    <row r="26" spans="3:10" ht="15" customHeight="1">
      <c r="C26" s="434" t="s">
        <v>321</v>
      </c>
      <c r="D26" s="436"/>
      <c r="E26" s="436"/>
      <c r="F26" s="436"/>
      <c r="G26" s="436"/>
      <c r="H26" s="436"/>
      <c r="I26" s="436"/>
      <c r="J26" s="437"/>
    </row>
    <row r="27" spans="3:10" ht="8.25" customHeight="1">
      <c r="C27" s="434"/>
      <c r="D27" s="436"/>
      <c r="E27" s="436"/>
      <c r="F27" s="436"/>
      <c r="G27" s="436"/>
      <c r="H27" s="436"/>
      <c r="I27" s="436"/>
      <c r="J27" s="437"/>
    </row>
    <row r="28" spans="3:10" ht="39.75" customHeight="1">
      <c r="C28" s="438" t="s">
        <v>322</v>
      </c>
      <c r="D28" s="436"/>
      <c r="E28" s="436"/>
      <c r="F28" s="436"/>
      <c r="G28" s="436"/>
      <c r="H28" s="439"/>
      <c r="I28" s="439"/>
      <c r="J28" s="440" t="s">
        <v>323</v>
      </c>
    </row>
    <row r="29" spans="3:10" ht="12.75" customHeight="1">
      <c r="C29" s="441"/>
      <c r="D29" s="442"/>
      <c r="E29" s="443"/>
      <c r="F29" s="443"/>
      <c r="G29" s="443"/>
      <c r="H29" s="443"/>
      <c r="I29" s="443"/>
      <c r="J29" s="444"/>
    </row>
    <row r="30" spans="3:10" ht="12.75" customHeight="1">
      <c r="C30" s="372"/>
      <c r="D30" s="372"/>
      <c r="J30" s="367"/>
    </row>
    <row r="31" spans="3:10" ht="12.75" customHeight="1">
      <c r="C31" s="372"/>
      <c r="D31" s="372"/>
      <c r="H31" s="445">
        <f ca="1">NOW()</f>
        <v>46162.541318171294</v>
      </c>
      <c r="I31" s="445"/>
      <c r="J31" s="445"/>
    </row>
    <row r="32" spans="3:10" ht="12.75" customHeight="1">
      <c r="C32" s="372"/>
      <c r="D32" s="372"/>
      <c r="J32" s="367"/>
    </row>
    <row r="33" spans="2:9" s="446" customFormat="1" ht="15.75" customHeight="1">
      <c r="B33" s="367"/>
      <c r="C33" s="367"/>
      <c r="D33" s="367"/>
      <c r="E33" s="367"/>
      <c r="F33" s="367"/>
      <c r="G33" s="367"/>
      <c r="H33" s="367"/>
      <c r="I33" s="367"/>
    </row>
    <row r="34" spans="2:9" s="446" customFormat="1" ht="15.75" customHeight="1">
      <c r="B34" s="367"/>
      <c r="C34" s="367"/>
      <c r="D34" s="367"/>
      <c r="E34" s="367"/>
      <c r="F34" s="367"/>
      <c r="G34" s="367"/>
      <c r="H34" s="367"/>
      <c r="I34" s="367"/>
    </row>
    <row r="35" spans="2:9" s="446" customFormat="1" ht="15.75" customHeight="1">
      <c r="B35" s="367"/>
      <c r="C35" s="367"/>
      <c r="D35" s="367"/>
      <c r="E35" s="367"/>
      <c r="F35" s="367"/>
      <c r="G35" s="367"/>
      <c r="H35" s="367"/>
      <c r="I35" s="367"/>
    </row>
    <row r="36" spans="2:9" s="446" customFormat="1" ht="15.75" customHeight="1">
      <c r="B36" s="367"/>
      <c r="C36" s="367"/>
      <c r="D36" s="367"/>
      <c r="E36" s="367"/>
      <c r="F36" s="367"/>
      <c r="G36" s="367"/>
      <c r="H36" s="367"/>
      <c r="I36" s="367"/>
    </row>
    <row r="37" spans="2:9" s="446" customFormat="1" ht="15.75" customHeight="1">
      <c r="B37" s="367"/>
      <c r="C37" s="367"/>
      <c r="D37" s="367"/>
      <c r="E37" s="367"/>
      <c r="F37" s="367"/>
      <c r="G37" s="367"/>
      <c r="H37" s="367"/>
      <c r="I37" s="367"/>
    </row>
    <row r="38" spans="2:9" s="446" customFormat="1" ht="15.75" customHeight="1">
      <c r="B38" s="367"/>
      <c r="C38" s="367"/>
      <c r="D38" s="367"/>
      <c r="E38" s="367"/>
      <c r="F38" s="367"/>
      <c r="G38" s="367"/>
      <c r="H38" s="367"/>
      <c r="I38" s="367"/>
    </row>
    <row r="39" spans="2:9" s="446" customFormat="1" ht="15.75" customHeight="1">
      <c r="B39" s="367"/>
      <c r="C39" s="367"/>
      <c r="D39" s="367"/>
      <c r="E39" s="367"/>
      <c r="F39" s="367"/>
      <c r="G39" s="367"/>
      <c r="H39" s="367"/>
      <c r="I39" s="367"/>
    </row>
    <row r="40" spans="2:9" s="446" customFormat="1" ht="15.75" customHeight="1">
      <c r="B40" s="367"/>
      <c r="C40" s="367"/>
      <c r="D40" s="367"/>
      <c r="E40" s="367"/>
      <c r="F40" s="367"/>
      <c r="G40" s="367"/>
      <c r="H40" s="367"/>
      <c r="I40" s="367"/>
    </row>
    <row r="41" spans="2:9" s="446" customFormat="1" ht="15.75" customHeight="1">
      <c r="B41" s="367"/>
      <c r="C41" s="367"/>
      <c r="D41" s="367"/>
      <c r="E41" s="367"/>
      <c r="F41" s="367"/>
      <c r="G41" s="367"/>
      <c r="H41" s="367"/>
      <c r="I41" s="367"/>
    </row>
    <row r="42" spans="2:9" s="446" customFormat="1" ht="15.75" customHeight="1">
      <c r="B42" s="367"/>
      <c r="C42" s="367"/>
      <c r="D42" s="367"/>
      <c r="E42" s="367"/>
      <c r="F42" s="367"/>
      <c r="G42" s="367"/>
      <c r="H42" s="367"/>
      <c r="I42" s="367"/>
    </row>
    <row r="43" spans="2:9" s="446" customFormat="1" ht="15.75" customHeight="1">
      <c r="B43" s="367"/>
      <c r="C43" s="367"/>
      <c r="D43" s="367"/>
      <c r="E43" s="367"/>
      <c r="F43" s="367"/>
      <c r="G43" s="367"/>
      <c r="H43" s="367"/>
      <c r="I43" s="367"/>
    </row>
    <row r="44" spans="2:9" s="446" customFormat="1" ht="15.75" customHeight="1">
      <c r="B44" s="367"/>
      <c r="C44" s="367"/>
      <c r="D44" s="367"/>
      <c r="E44" s="367"/>
      <c r="F44" s="367"/>
      <c r="G44" s="367"/>
      <c r="H44" s="367"/>
      <c r="I44" s="367"/>
    </row>
    <row r="45" spans="2:9" s="446" customFormat="1" ht="15.75" customHeight="1">
      <c r="B45" s="367"/>
      <c r="C45" s="367"/>
      <c r="D45" s="367"/>
      <c r="E45" s="367"/>
      <c r="F45" s="367"/>
      <c r="G45" s="367"/>
      <c r="H45" s="367"/>
      <c r="I45" s="367"/>
    </row>
    <row r="46" spans="2:9" s="446" customFormat="1" ht="15.75" customHeight="1">
      <c r="B46" s="367"/>
      <c r="C46" s="367"/>
      <c r="D46" s="367"/>
      <c r="E46" s="367"/>
      <c r="F46" s="367"/>
      <c r="G46" s="367"/>
      <c r="H46" s="367"/>
      <c r="I46" s="367"/>
    </row>
    <row r="47" spans="2:9" s="446" customFormat="1" ht="15.75" customHeight="1">
      <c r="B47" s="367"/>
      <c r="C47" s="367"/>
      <c r="D47" s="367"/>
      <c r="E47" s="367"/>
      <c r="F47" s="367"/>
      <c r="G47" s="367"/>
      <c r="H47" s="367"/>
      <c r="I47" s="367"/>
    </row>
    <row r="48" spans="2:9" s="446" customFormat="1" ht="15.75" customHeight="1">
      <c r="B48" s="367"/>
      <c r="C48" s="367"/>
      <c r="D48" s="367"/>
      <c r="E48" s="367"/>
      <c r="F48" s="367"/>
      <c r="G48" s="367"/>
      <c r="H48" s="367"/>
      <c r="I48" s="367"/>
    </row>
    <row r="49" spans="2:9" s="446" customFormat="1" ht="15.75" customHeight="1">
      <c r="B49" s="367"/>
      <c r="C49" s="367"/>
      <c r="D49" s="367"/>
      <c r="E49" s="367"/>
      <c r="F49" s="367"/>
      <c r="G49" s="367"/>
      <c r="H49" s="367"/>
      <c r="I49" s="367"/>
    </row>
    <row r="50" spans="2:9" s="446" customFormat="1" ht="15.75" customHeight="1">
      <c r="B50" s="367"/>
      <c r="C50" s="367"/>
      <c r="D50" s="367"/>
      <c r="E50" s="367"/>
      <c r="F50" s="367"/>
      <c r="G50" s="367"/>
      <c r="H50" s="367"/>
      <c r="I50" s="367"/>
    </row>
    <row r="51" spans="2:9" s="446" customFormat="1" ht="15.75" customHeight="1">
      <c r="B51" s="367"/>
      <c r="C51" s="367"/>
      <c r="D51" s="367"/>
      <c r="E51" s="367"/>
      <c r="F51" s="367"/>
      <c r="G51" s="367"/>
      <c r="H51" s="367"/>
      <c r="I51" s="367"/>
    </row>
    <row r="52" spans="2:9" s="446" customFormat="1" ht="15.75" customHeight="1">
      <c r="B52" s="367"/>
      <c r="C52" s="367"/>
      <c r="D52" s="367"/>
      <c r="E52" s="367"/>
      <c r="F52" s="367"/>
      <c r="G52" s="367"/>
      <c r="H52" s="367"/>
      <c r="I52" s="367"/>
    </row>
    <row r="53" spans="2:9" s="446" customFormat="1" ht="15.75" customHeight="1">
      <c r="B53" s="367"/>
      <c r="C53" s="367"/>
      <c r="D53" s="367"/>
      <c r="E53" s="367"/>
      <c r="F53" s="367"/>
      <c r="G53" s="367"/>
      <c r="H53" s="367"/>
      <c r="I53" s="367"/>
    </row>
    <row r="54" spans="2:9" s="446" customFormat="1" ht="15.75" customHeight="1">
      <c r="B54" s="367"/>
      <c r="C54" s="367"/>
      <c r="D54" s="367"/>
      <c r="E54" s="367"/>
      <c r="F54" s="367"/>
      <c r="G54" s="367"/>
      <c r="H54" s="367"/>
      <c r="I54" s="367"/>
    </row>
    <row r="55" spans="2:9" s="446" customFormat="1" ht="15.75" customHeight="1">
      <c r="B55" s="367"/>
      <c r="C55" s="367"/>
      <c r="D55" s="367"/>
      <c r="E55" s="367"/>
      <c r="F55" s="367"/>
      <c r="G55" s="367"/>
      <c r="H55" s="367"/>
      <c r="I55" s="367"/>
    </row>
    <row r="56" spans="2:9" s="446" customFormat="1" ht="15.75" customHeight="1">
      <c r="B56" s="367"/>
      <c r="C56" s="367"/>
      <c r="D56" s="367"/>
      <c r="E56" s="367"/>
      <c r="F56" s="367"/>
      <c r="G56" s="367"/>
      <c r="H56" s="367"/>
      <c r="I56" s="367"/>
    </row>
    <row r="57" spans="2:9" s="446" customFormat="1" ht="15.75" customHeight="1">
      <c r="B57" s="367"/>
      <c r="C57" s="367"/>
      <c r="D57" s="367"/>
      <c r="E57" s="367"/>
      <c r="F57" s="367"/>
      <c r="G57" s="367"/>
      <c r="H57" s="367"/>
      <c r="I57" s="367"/>
    </row>
    <row r="58" spans="2:9" s="446" customFormat="1" ht="15.75" customHeight="1">
      <c r="B58" s="367"/>
      <c r="C58" s="367"/>
      <c r="D58" s="367"/>
      <c r="E58" s="367"/>
      <c r="F58" s="367"/>
      <c r="G58" s="367"/>
      <c r="H58" s="367"/>
      <c r="I58" s="367"/>
    </row>
    <row r="59" spans="2:9" s="446" customFormat="1" ht="15.75" customHeight="1">
      <c r="B59" s="367"/>
      <c r="C59" s="367"/>
      <c r="D59" s="367"/>
      <c r="E59" s="367"/>
      <c r="F59" s="367"/>
      <c r="G59" s="367"/>
      <c r="H59" s="367"/>
      <c r="I59" s="367"/>
    </row>
    <row r="60" spans="2:9" s="446" customFormat="1" ht="15.75" customHeight="1">
      <c r="B60" s="367"/>
      <c r="C60" s="367"/>
      <c r="D60" s="367"/>
      <c r="E60" s="367"/>
      <c r="F60" s="367"/>
      <c r="G60" s="367"/>
      <c r="H60" s="367"/>
      <c r="I60" s="367"/>
    </row>
    <row r="61" spans="2:9" s="446" customFormat="1" ht="15.75" customHeight="1">
      <c r="B61" s="367"/>
      <c r="C61" s="367"/>
      <c r="D61" s="367"/>
      <c r="E61" s="367"/>
      <c r="F61" s="367"/>
      <c r="G61" s="367"/>
      <c r="H61" s="367"/>
      <c r="I61" s="367"/>
    </row>
    <row r="62" spans="2:9" s="446" customFormat="1" ht="15.75" customHeight="1">
      <c r="B62" s="367"/>
      <c r="C62" s="367"/>
      <c r="D62" s="367"/>
      <c r="E62" s="367"/>
      <c r="F62" s="367"/>
      <c r="G62" s="367"/>
      <c r="H62" s="367"/>
      <c r="I62" s="367"/>
    </row>
    <row r="63" spans="2:9" s="446" customFormat="1" ht="15.75" customHeight="1">
      <c r="B63" s="367"/>
      <c r="C63" s="367"/>
      <c r="D63" s="367"/>
      <c r="E63" s="367"/>
      <c r="F63" s="367"/>
      <c r="G63" s="367"/>
      <c r="H63" s="367"/>
      <c r="I63" s="367"/>
    </row>
    <row r="64" spans="2:9" s="446" customFormat="1" ht="15.75" customHeight="1">
      <c r="B64" s="367"/>
      <c r="C64" s="367"/>
      <c r="D64" s="367"/>
      <c r="E64" s="367"/>
      <c r="F64" s="367"/>
      <c r="G64" s="367"/>
      <c r="H64" s="367"/>
      <c r="I64" s="367"/>
    </row>
    <row r="65" spans="2:9" s="446" customFormat="1" ht="15.75" customHeight="1">
      <c r="B65" s="367"/>
      <c r="C65" s="367"/>
      <c r="D65" s="367"/>
      <c r="E65" s="367"/>
      <c r="F65" s="367"/>
      <c r="G65" s="367"/>
      <c r="H65" s="367"/>
      <c r="I65" s="367"/>
    </row>
    <row r="66" spans="2:9" s="446" customFormat="1" ht="15.75" customHeight="1">
      <c r="B66" s="367"/>
      <c r="C66" s="367"/>
      <c r="D66" s="367"/>
      <c r="E66" s="367"/>
      <c r="F66" s="367"/>
      <c r="G66" s="367"/>
      <c r="H66" s="367"/>
      <c r="I66" s="367"/>
    </row>
    <row r="67" spans="2:9" s="446" customFormat="1" ht="15.75" customHeight="1">
      <c r="B67" s="367"/>
      <c r="C67" s="367"/>
      <c r="D67" s="367"/>
      <c r="E67" s="367"/>
      <c r="F67" s="367"/>
      <c r="G67" s="367"/>
      <c r="H67" s="367"/>
      <c r="I67" s="367"/>
    </row>
    <row r="68" spans="2:9" s="446" customFormat="1" ht="15.75" customHeight="1">
      <c r="B68" s="367"/>
      <c r="C68" s="367"/>
      <c r="D68" s="367"/>
      <c r="E68" s="367"/>
      <c r="F68" s="367"/>
      <c r="G68" s="367"/>
      <c r="H68" s="367"/>
      <c r="I68" s="367"/>
    </row>
    <row r="69" spans="2:9" s="446" customFormat="1" ht="15.75" customHeight="1">
      <c r="B69" s="367"/>
      <c r="C69" s="367"/>
      <c r="D69" s="367"/>
      <c r="E69" s="367"/>
      <c r="F69" s="367"/>
      <c r="G69" s="367"/>
      <c r="H69" s="367"/>
      <c r="I69" s="367"/>
    </row>
    <row r="70" spans="2:9" s="446" customFormat="1" ht="15.75" customHeight="1">
      <c r="B70" s="367"/>
      <c r="C70" s="367"/>
      <c r="D70" s="367"/>
      <c r="E70" s="367"/>
      <c r="F70" s="367"/>
      <c r="G70" s="367"/>
      <c r="H70" s="367"/>
      <c r="I70" s="367"/>
    </row>
    <row r="71" spans="2:9" s="446" customFormat="1" ht="15.75" customHeight="1">
      <c r="B71" s="367"/>
      <c r="C71" s="367"/>
      <c r="D71" s="367"/>
      <c r="E71" s="367"/>
      <c r="F71" s="367"/>
      <c r="G71" s="367"/>
      <c r="H71" s="367"/>
      <c r="I71" s="367"/>
    </row>
    <row r="72" spans="2:9" s="446" customFormat="1" ht="15.75" hidden="1" customHeight="1">
      <c r="B72" s="367"/>
      <c r="C72" s="367"/>
      <c r="D72" s="367"/>
      <c r="E72" s="367"/>
      <c r="F72" s="367"/>
      <c r="G72" s="367"/>
      <c r="H72" s="367"/>
      <c r="I72" s="367"/>
    </row>
    <row r="73" spans="2:9" s="446" customFormat="1" ht="15.75" customHeight="1">
      <c r="B73" s="367"/>
      <c r="C73" s="367"/>
      <c r="D73" s="367"/>
      <c r="E73" s="367"/>
      <c r="F73" s="367"/>
      <c r="G73" s="367"/>
      <c r="H73" s="367"/>
      <c r="I73" s="367"/>
    </row>
    <row r="74" spans="2:9" s="446" customFormat="1" ht="15.75" customHeight="1">
      <c r="B74" s="367"/>
      <c r="C74" s="367"/>
      <c r="D74" s="367"/>
      <c r="E74" s="367"/>
      <c r="F74" s="367"/>
      <c r="G74" s="367"/>
      <c r="H74" s="367"/>
      <c r="I74" s="367"/>
    </row>
    <row r="75" spans="2:9" s="446" customFormat="1" ht="15.75" customHeight="1">
      <c r="B75" s="367"/>
      <c r="C75" s="367"/>
      <c r="D75" s="367"/>
      <c r="E75" s="367"/>
      <c r="F75" s="367"/>
      <c r="G75" s="367"/>
      <c r="H75" s="367"/>
      <c r="I75" s="367"/>
    </row>
    <row r="76" spans="2:9" s="446" customFormat="1" ht="15.75" customHeight="1">
      <c r="B76" s="367"/>
      <c r="C76" s="367"/>
      <c r="D76" s="367"/>
      <c r="E76" s="367"/>
      <c r="F76" s="367"/>
      <c r="G76" s="367"/>
      <c r="H76" s="367"/>
      <c r="I76" s="367"/>
    </row>
    <row r="77" spans="2:9" s="446" customFormat="1" ht="15.75" customHeight="1">
      <c r="B77" s="367"/>
      <c r="C77" s="367"/>
      <c r="D77" s="367"/>
      <c r="E77" s="367"/>
      <c r="F77" s="367"/>
      <c r="G77" s="367"/>
      <c r="H77" s="367"/>
      <c r="I77" s="367"/>
    </row>
    <row r="78" spans="2:9" s="446" customFormat="1" ht="15.75" customHeight="1">
      <c r="B78" s="367"/>
      <c r="C78" s="367"/>
      <c r="D78" s="367"/>
      <c r="E78" s="367"/>
      <c r="F78" s="367"/>
      <c r="G78" s="367"/>
      <c r="H78" s="367"/>
      <c r="I78" s="367"/>
    </row>
    <row r="79" spans="2:9" s="446" customFormat="1" ht="15.75" customHeight="1">
      <c r="B79" s="367"/>
      <c r="C79" s="367"/>
      <c r="D79" s="367"/>
      <c r="E79" s="367"/>
      <c r="F79" s="367"/>
      <c r="G79" s="367"/>
      <c r="H79" s="367"/>
      <c r="I79" s="367"/>
    </row>
    <row r="80" spans="2:9" s="446" customFormat="1" ht="15.75" customHeight="1">
      <c r="B80" s="367"/>
      <c r="C80" s="367"/>
      <c r="D80" s="367"/>
      <c r="E80" s="367"/>
      <c r="F80" s="367"/>
      <c r="G80" s="367"/>
      <c r="H80" s="367"/>
      <c r="I80" s="367"/>
    </row>
    <row r="81" spans="2:9" s="446" customFormat="1" ht="15.75" customHeight="1">
      <c r="B81" s="367"/>
      <c r="C81" s="367"/>
      <c r="D81" s="367"/>
      <c r="E81" s="367"/>
      <c r="F81" s="367"/>
      <c r="G81" s="367"/>
      <c r="H81" s="367"/>
      <c r="I81" s="367"/>
    </row>
    <row r="82" spans="2:9" s="446" customFormat="1" ht="15.75" customHeight="1">
      <c r="B82" s="367"/>
      <c r="C82" s="367"/>
      <c r="D82" s="367"/>
      <c r="E82" s="367"/>
      <c r="F82" s="367"/>
      <c r="G82" s="367"/>
      <c r="H82" s="367"/>
      <c r="I82" s="367"/>
    </row>
    <row r="83" spans="2:9" s="446" customFormat="1" ht="15.75" customHeight="1">
      <c r="B83" s="367"/>
      <c r="C83" s="367"/>
      <c r="D83" s="367"/>
      <c r="E83" s="367"/>
      <c r="F83" s="367"/>
      <c r="G83" s="367"/>
      <c r="H83" s="367"/>
      <c r="I83" s="367"/>
    </row>
    <row r="84" spans="2:9" s="446" customFormat="1" ht="15.75" customHeight="1">
      <c r="B84" s="367"/>
      <c r="C84" s="367"/>
      <c r="D84" s="367"/>
      <c r="E84" s="367"/>
      <c r="F84" s="367"/>
      <c r="G84" s="367"/>
      <c r="H84" s="367"/>
      <c r="I84" s="367"/>
    </row>
    <row r="85" spans="2:9" s="446" customFormat="1" ht="15.75" customHeight="1">
      <c r="B85" s="367"/>
      <c r="C85" s="367"/>
      <c r="D85" s="367"/>
      <c r="E85" s="367"/>
      <c r="F85" s="367"/>
      <c r="G85" s="367"/>
      <c r="H85" s="367"/>
      <c r="I85" s="367"/>
    </row>
    <row r="86" spans="2:9" s="446" customFormat="1" ht="15.75" customHeight="1">
      <c r="B86" s="367"/>
      <c r="C86" s="367"/>
      <c r="D86" s="367"/>
      <c r="E86" s="367"/>
      <c r="F86" s="367"/>
      <c r="G86" s="367"/>
      <c r="H86" s="367"/>
      <c r="I86" s="367"/>
    </row>
    <row r="87" spans="2:9" s="446" customFormat="1" ht="15.75" customHeight="1">
      <c r="B87" s="367"/>
      <c r="C87" s="367"/>
      <c r="D87" s="367"/>
      <c r="E87" s="367"/>
      <c r="F87" s="367"/>
      <c r="G87" s="367"/>
      <c r="H87" s="367"/>
      <c r="I87" s="367"/>
    </row>
    <row r="88" spans="2:9" s="446" customFormat="1" ht="15.75" customHeight="1">
      <c r="B88" s="367"/>
      <c r="C88" s="367"/>
      <c r="D88" s="367"/>
      <c r="E88" s="367"/>
      <c r="F88" s="367"/>
      <c r="G88" s="367"/>
      <c r="H88" s="367"/>
      <c r="I88" s="367"/>
    </row>
    <row r="89" spans="2:9" s="446" customFormat="1" ht="15.75" customHeight="1">
      <c r="B89" s="367"/>
      <c r="C89" s="367"/>
      <c r="D89" s="367"/>
      <c r="E89" s="367"/>
      <c r="F89" s="367"/>
      <c r="G89" s="367"/>
      <c r="H89" s="367"/>
      <c r="I89" s="367"/>
    </row>
    <row r="90" spans="2:9" s="446" customFormat="1" ht="15.75" customHeight="1">
      <c r="B90" s="367"/>
      <c r="C90" s="367"/>
      <c r="D90" s="367"/>
      <c r="E90" s="367"/>
      <c r="F90" s="367"/>
      <c r="G90" s="367"/>
      <c r="H90" s="367"/>
      <c r="I90" s="367"/>
    </row>
    <row r="91" spans="2:9" s="446" customFormat="1" ht="15.75" customHeight="1">
      <c r="B91" s="367"/>
      <c r="C91" s="367"/>
      <c r="D91" s="367"/>
      <c r="E91" s="367"/>
      <c r="F91" s="367"/>
      <c r="G91" s="367"/>
      <c r="H91" s="367"/>
      <c r="I91" s="367"/>
    </row>
    <row r="92" spans="2:9" s="446" customFormat="1" ht="15.75" customHeight="1">
      <c r="B92" s="367"/>
      <c r="C92" s="367"/>
      <c r="D92" s="367"/>
      <c r="E92" s="367"/>
      <c r="F92" s="367"/>
      <c r="G92" s="367"/>
      <c r="H92" s="367"/>
      <c r="I92" s="367"/>
    </row>
    <row r="93" spans="2:9" s="446" customFormat="1" ht="15.75" customHeight="1">
      <c r="B93" s="367"/>
      <c r="C93" s="367"/>
      <c r="D93" s="367"/>
      <c r="E93" s="367"/>
      <c r="F93" s="367"/>
      <c r="G93" s="367"/>
      <c r="H93" s="367"/>
      <c r="I93" s="367"/>
    </row>
    <row r="94" spans="2:9" s="446" customFormat="1" ht="15.75" customHeight="1">
      <c r="B94" s="367"/>
      <c r="C94" s="367"/>
      <c r="D94" s="367"/>
      <c r="E94" s="367"/>
      <c r="F94" s="367"/>
      <c r="G94" s="367"/>
      <c r="H94" s="367"/>
      <c r="I94" s="367"/>
    </row>
    <row r="95" spans="2:9" s="446" customFormat="1" ht="15.75" customHeight="1">
      <c r="B95" s="367"/>
      <c r="C95" s="367"/>
      <c r="D95" s="367"/>
      <c r="E95" s="367"/>
      <c r="F95" s="367"/>
      <c r="G95" s="367"/>
      <c r="H95" s="367"/>
      <c r="I95" s="367"/>
    </row>
    <row r="96" spans="2:9" s="446" customFormat="1" ht="15.75" customHeight="1">
      <c r="B96" s="367"/>
      <c r="C96" s="367"/>
      <c r="D96" s="367"/>
      <c r="E96" s="367"/>
      <c r="F96" s="367"/>
      <c r="G96" s="367"/>
      <c r="H96" s="367"/>
      <c r="I96" s="367"/>
    </row>
    <row r="97" spans="2:9" s="446" customFormat="1" ht="15.75" customHeight="1">
      <c r="B97" s="367"/>
      <c r="C97" s="367"/>
      <c r="D97" s="367"/>
      <c r="E97" s="367"/>
      <c r="F97" s="367"/>
      <c r="G97" s="367"/>
      <c r="H97" s="367"/>
      <c r="I97" s="367"/>
    </row>
    <row r="98" spans="2:9" s="446" customFormat="1" ht="15.75" customHeight="1">
      <c r="B98" s="367"/>
      <c r="C98" s="367"/>
      <c r="D98" s="367"/>
      <c r="E98" s="367"/>
      <c r="F98" s="367"/>
      <c r="G98" s="367"/>
      <c r="H98" s="367"/>
      <c r="I98" s="367"/>
    </row>
    <row r="99" spans="2:9" s="446" customFormat="1" ht="15.75" customHeight="1">
      <c r="B99" s="367"/>
      <c r="C99" s="367"/>
      <c r="D99" s="367"/>
      <c r="E99" s="367"/>
      <c r="F99" s="367"/>
      <c r="G99" s="367"/>
      <c r="H99" s="367"/>
      <c r="I99" s="367"/>
    </row>
    <row r="100" spans="2:9" s="446" customFormat="1" ht="15.75" customHeight="1">
      <c r="B100" s="367"/>
      <c r="C100" s="367"/>
      <c r="D100" s="367"/>
      <c r="E100" s="367"/>
      <c r="F100" s="367"/>
      <c r="G100" s="367"/>
      <c r="H100" s="367"/>
      <c r="I100" s="367"/>
    </row>
    <row r="101" spans="2:9" s="446" customFormat="1" ht="15.75" customHeight="1">
      <c r="B101" s="367"/>
      <c r="C101" s="367"/>
      <c r="D101" s="367"/>
      <c r="E101" s="367"/>
      <c r="F101" s="367"/>
      <c r="G101" s="367"/>
      <c r="H101" s="367"/>
      <c r="I101" s="367"/>
    </row>
    <row r="102" spans="2:9" s="446" customFormat="1" ht="15.75" customHeight="1">
      <c r="B102" s="367"/>
      <c r="C102" s="367"/>
      <c r="D102" s="367"/>
      <c r="E102" s="367"/>
      <c r="F102" s="367"/>
      <c r="G102" s="367"/>
      <c r="H102" s="367"/>
      <c r="I102" s="367"/>
    </row>
    <row r="103" spans="2:9" s="446" customFormat="1" ht="15.75" customHeight="1">
      <c r="B103" s="367"/>
      <c r="C103" s="367"/>
      <c r="D103" s="367"/>
      <c r="E103" s="367"/>
      <c r="F103" s="367"/>
      <c r="G103" s="367"/>
      <c r="H103" s="367"/>
      <c r="I103" s="367"/>
    </row>
    <row r="104" spans="2:9" s="446" customFormat="1" ht="15.75" customHeight="1">
      <c r="B104" s="367"/>
      <c r="C104" s="367"/>
      <c r="D104" s="367"/>
      <c r="E104" s="367"/>
      <c r="F104" s="367"/>
      <c r="G104" s="367"/>
      <c r="H104" s="367"/>
      <c r="I104" s="367"/>
    </row>
    <row r="105" spans="2:9" s="446" customFormat="1" ht="15.75" customHeight="1">
      <c r="B105" s="367"/>
      <c r="C105" s="367"/>
      <c r="D105" s="367"/>
      <c r="E105" s="367"/>
      <c r="F105" s="367"/>
      <c r="G105" s="367"/>
      <c r="H105" s="367"/>
      <c r="I105" s="367"/>
    </row>
    <row r="106" spans="2:9" s="446" customFormat="1" ht="15.75" customHeight="1">
      <c r="B106" s="367"/>
      <c r="C106" s="367"/>
      <c r="D106" s="367"/>
      <c r="E106" s="367"/>
      <c r="F106" s="367"/>
      <c r="G106" s="367"/>
      <c r="H106" s="367"/>
      <c r="I106" s="367"/>
    </row>
    <row r="107" spans="2:9" s="446" customFormat="1" ht="15.75" customHeight="1">
      <c r="B107" s="367"/>
      <c r="C107" s="367"/>
      <c r="D107" s="367"/>
      <c r="E107" s="367"/>
      <c r="F107" s="367"/>
      <c r="G107" s="367"/>
      <c r="H107" s="367"/>
      <c r="I107" s="367"/>
    </row>
    <row r="108" spans="2:9" s="446" customFormat="1" ht="15.75" customHeight="1">
      <c r="B108" s="367"/>
      <c r="C108" s="367"/>
      <c r="D108" s="367"/>
      <c r="E108" s="367"/>
      <c r="F108" s="367"/>
      <c r="G108" s="367"/>
      <c r="H108" s="367"/>
      <c r="I108" s="367"/>
    </row>
    <row r="109" spans="2:9" s="446" customFormat="1" ht="15.75" customHeight="1">
      <c r="B109" s="367"/>
      <c r="C109" s="367"/>
      <c r="D109" s="367"/>
      <c r="E109" s="367"/>
      <c r="F109" s="367"/>
      <c r="G109" s="367"/>
      <c r="H109" s="367"/>
      <c r="I109" s="367"/>
    </row>
    <row r="110" spans="2:9" s="446" customFormat="1" ht="15.75" customHeight="1">
      <c r="B110" s="367"/>
      <c r="C110" s="367"/>
      <c r="D110" s="367"/>
      <c r="E110" s="367"/>
      <c r="F110" s="367"/>
      <c r="G110" s="367"/>
      <c r="H110" s="367"/>
      <c r="I110" s="367"/>
    </row>
    <row r="111" spans="2:9" s="446" customFormat="1" ht="15.75" customHeight="1">
      <c r="B111" s="367"/>
      <c r="C111" s="367"/>
      <c r="D111" s="367"/>
      <c r="E111" s="367"/>
      <c r="F111" s="367"/>
      <c r="G111" s="367"/>
      <c r="H111" s="367"/>
      <c r="I111" s="367"/>
    </row>
    <row r="112" spans="2:9" s="446" customFormat="1" ht="15.75" customHeight="1">
      <c r="B112" s="367"/>
      <c r="C112" s="367"/>
      <c r="D112" s="367"/>
      <c r="E112" s="367"/>
      <c r="F112" s="367"/>
      <c r="G112" s="367"/>
      <c r="H112" s="367"/>
      <c r="I112" s="367"/>
    </row>
    <row r="113" spans="2:9" s="446" customFormat="1" ht="15.75" customHeight="1">
      <c r="B113" s="367"/>
      <c r="C113" s="367"/>
      <c r="D113" s="367"/>
      <c r="E113" s="367"/>
      <c r="F113" s="367"/>
      <c r="G113" s="367"/>
      <c r="H113" s="367"/>
      <c r="I113" s="367"/>
    </row>
    <row r="114" spans="2:9" s="446" customFormat="1" ht="15.75" customHeight="1">
      <c r="B114" s="367"/>
      <c r="C114" s="367"/>
      <c r="D114" s="367"/>
      <c r="E114" s="367"/>
      <c r="F114" s="367"/>
      <c r="G114" s="367"/>
      <c r="H114" s="367"/>
      <c r="I114" s="367"/>
    </row>
    <row r="115" spans="2:9" s="446" customFormat="1" ht="15.75" customHeight="1">
      <c r="B115" s="367"/>
      <c r="C115" s="367"/>
      <c r="D115" s="367"/>
      <c r="E115" s="367"/>
      <c r="F115" s="367"/>
      <c r="G115" s="367"/>
      <c r="H115" s="367"/>
      <c r="I115" s="367"/>
    </row>
    <row r="116" spans="2:9" s="446" customFormat="1" ht="15.75" customHeight="1">
      <c r="B116" s="367"/>
      <c r="C116" s="367"/>
      <c r="D116" s="367"/>
      <c r="E116" s="367"/>
      <c r="F116" s="367"/>
      <c r="G116" s="367"/>
      <c r="H116" s="367"/>
      <c r="I116" s="367"/>
    </row>
    <row r="117" spans="2:9" s="446" customFormat="1" ht="15.75" customHeight="1">
      <c r="B117" s="367"/>
      <c r="C117" s="367"/>
      <c r="D117" s="367"/>
      <c r="E117" s="367"/>
      <c r="F117" s="367"/>
      <c r="G117" s="367"/>
      <c r="H117" s="367"/>
      <c r="I117" s="367"/>
    </row>
    <row r="118" spans="2:9" s="446" customFormat="1" ht="15.75" customHeight="1">
      <c r="B118" s="367"/>
      <c r="C118" s="367"/>
      <c r="D118" s="367"/>
      <c r="E118" s="367"/>
      <c r="F118" s="367"/>
      <c r="G118" s="367"/>
      <c r="H118" s="367"/>
      <c r="I118" s="367"/>
    </row>
    <row r="119" spans="2:9" s="446" customFormat="1" ht="15.75" customHeight="1">
      <c r="B119" s="367"/>
      <c r="C119" s="367"/>
      <c r="D119" s="367"/>
      <c r="E119" s="367"/>
      <c r="F119" s="367"/>
      <c r="G119" s="367"/>
      <c r="H119" s="367"/>
      <c r="I119" s="367"/>
    </row>
    <row r="120" spans="2:9" s="446" customFormat="1" ht="15.75" customHeight="1">
      <c r="B120" s="367"/>
      <c r="C120" s="367"/>
      <c r="D120" s="367"/>
      <c r="E120" s="367"/>
      <c r="F120" s="367"/>
      <c r="G120" s="367"/>
      <c r="H120" s="367"/>
      <c r="I120" s="367"/>
    </row>
    <row r="121" spans="2:9" s="446" customFormat="1" ht="15.75" customHeight="1">
      <c r="B121" s="367"/>
      <c r="C121" s="367"/>
      <c r="D121" s="367"/>
      <c r="E121" s="367"/>
      <c r="F121" s="367"/>
      <c r="G121" s="367"/>
      <c r="H121" s="367"/>
      <c r="I121" s="367"/>
    </row>
    <row r="122" spans="2:9" s="446" customFormat="1" ht="15.75" customHeight="1">
      <c r="B122" s="367"/>
      <c r="C122" s="367"/>
      <c r="D122" s="367"/>
      <c r="E122" s="367"/>
      <c r="F122" s="367"/>
      <c r="G122" s="367"/>
      <c r="H122" s="367"/>
      <c r="I122" s="367"/>
    </row>
    <row r="123" spans="2:9" s="446" customFormat="1" ht="15.75" customHeight="1">
      <c r="B123" s="367"/>
      <c r="C123" s="367"/>
      <c r="D123" s="367"/>
      <c r="E123" s="367"/>
      <c r="F123" s="367"/>
      <c r="G123" s="367"/>
      <c r="H123" s="367"/>
      <c r="I123" s="367"/>
    </row>
    <row r="124" spans="2:9" s="446" customFormat="1" ht="15.75" customHeight="1">
      <c r="B124" s="367"/>
      <c r="C124" s="367"/>
      <c r="D124" s="367"/>
      <c r="E124" s="367"/>
      <c r="F124" s="367"/>
      <c r="G124" s="367"/>
      <c r="H124" s="367"/>
      <c r="I124" s="367"/>
    </row>
    <row r="125" spans="2:9" s="446" customFormat="1" ht="15.75" customHeight="1">
      <c r="B125" s="367"/>
      <c r="C125" s="367"/>
      <c r="D125" s="367"/>
      <c r="E125" s="367"/>
      <c r="F125" s="367"/>
      <c r="G125" s="367"/>
      <c r="H125" s="367"/>
      <c r="I125" s="367"/>
    </row>
    <row r="126" spans="2:9" s="446" customFormat="1" ht="15.75" customHeight="1">
      <c r="B126" s="367"/>
      <c r="C126" s="367"/>
      <c r="D126" s="367"/>
      <c r="E126" s="367"/>
      <c r="F126" s="367"/>
      <c r="G126" s="367"/>
      <c r="H126" s="367"/>
      <c r="I126" s="367"/>
    </row>
    <row r="127" spans="2:9" s="446" customFormat="1" ht="15.75" customHeight="1">
      <c r="B127" s="367"/>
      <c r="C127" s="367"/>
      <c r="D127" s="367"/>
      <c r="E127" s="367"/>
      <c r="F127" s="367"/>
      <c r="G127" s="367"/>
      <c r="H127" s="367"/>
      <c r="I127" s="367"/>
    </row>
    <row r="128" spans="2:9" s="446" customFormat="1" ht="15.75" customHeight="1">
      <c r="B128" s="367"/>
      <c r="C128" s="367"/>
      <c r="D128" s="367"/>
      <c r="E128" s="367"/>
      <c r="F128" s="367"/>
      <c r="G128" s="367"/>
      <c r="H128" s="367"/>
      <c r="I128" s="367"/>
    </row>
    <row r="129" spans="2:9" s="446" customFormat="1" ht="15.75" customHeight="1">
      <c r="B129" s="367"/>
      <c r="C129" s="367"/>
      <c r="D129" s="367"/>
      <c r="E129" s="367"/>
      <c r="F129" s="367"/>
      <c r="G129" s="367"/>
      <c r="H129" s="367"/>
      <c r="I129" s="367"/>
    </row>
    <row r="130" spans="2:9" s="446" customFormat="1" ht="15.75" customHeight="1">
      <c r="B130" s="367"/>
      <c r="C130" s="367"/>
      <c r="D130" s="367"/>
      <c r="E130" s="367"/>
      <c r="F130" s="367"/>
      <c r="G130" s="367"/>
      <c r="H130" s="367"/>
      <c r="I130" s="367"/>
    </row>
    <row r="131" spans="2:9" s="446" customFormat="1" ht="15.75" customHeight="1">
      <c r="B131" s="367"/>
      <c r="C131" s="367"/>
      <c r="D131" s="367"/>
      <c r="E131" s="367"/>
      <c r="F131" s="367"/>
      <c r="G131" s="367"/>
      <c r="H131" s="367"/>
      <c r="I131" s="367"/>
    </row>
    <row r="132" spans="2:9" s="446" customFormat="1" ht="15.75" customHeight="1">
      <c r="B132" s="367"/>
      <c r="C132" s="367"/>
      <c r="D132" s="367"/>
      <c r="E132" s="367"/>
      <c r="F132" s="367"/>
      <c r="G132" s="367"/>
      <c r="H132" s="367"/>
      <c r="I132" s="367"/>
    </row>
    <row r="133" spans="2:9" s="446" customFormat="1" ht="15.75" customHeight="1">
      <c r="B133" s="367"/>
      <c r="C133" s="367"/>
      <c r="D133" s="367"/>
      <c r="E133" s="367"/>
      <c r="F133" s="367"/>
      <c r="G133" s="367"/>
      <c r="H133" s="367"/>
      <c r="I133" s="367"/>
    </row>
    <row r="134" spans="2:9" s="446" customFormat="1" ht="15.75" customHeight="1">
      <c r="B134" s="367"/>
      <c r="C134" s="367"/>
      <c r="D134" s="367"/>
      <c r="E134" s="367"/>
      <c r="F134" s="367"/>
      <c r="G134" s="367"/>
      <c r="H134" s="367"/>
      <c r="I134" s="367"/>
    </row>
    <row r="135" spans="2:9" s="446" customFormat="1" ht="15.75" customHeight="1">
      <c r="B135" s="367"/>
      <c r="C135" s="367"/>
      <c r="D135" s="367"/>
      <c r="E135" s="367"/>
      <c r="F135" s="367"/>
      <c r="G135" s="367"/>
      <c r="H135" s="367"/>
      <c r="I135" s="367"/>
    </row>
    <row r="136" spans="2:9" s="446" customFormat="1" ht="15.75" customHeight="1">
      <c r="B136" s="367"/>
      <c r="C136" s="367"/>
      <c r="D136" s="367"/>
      <c r="E136" s="367"/>
      <c r="F136" s="367"/>
      <c r="G136" s="367"/>
      <c r="H136" s="367"/>
      <c r="I136" s="367"/>
    </row>
    <row r="137" spans="2:9" s="446" customFormat="1" ht="15.75" customHeight="1">
      <c r="B137" s="367"/>
      <c r="C137" s="367"/>
      <c r="D137" s="367"/>
      <c r="E137" s="367"/>
      <c r="F137" s="367"/>
      <c r="G137" s="367"/>
      <c r="H137" s="367"/>
      <c r="I137" s="367"/>
    </row>
    <row r="138" spans="2:9" s="446" customFormat="1" ht="15.75" customHeight="1">
      <c r="B138" s="367"/>
      <c r="C138" s="367"/>
      <c r="D138" s="367"/>
      <c r="E138" s="367"/>
      <c r="F138" s="367"/>
      <c r="G138" s="367"/>
      <c r="H138" s="367"/>
      <c r="I138" s="367"/>
    </row>
    <row r="139" spans="2:9" s="446" customFormat="1" ht="15.75" customHeight="1">
      <c r="B139" s="367"/>
      <c r="C139" s="367"/>
      <c r="D139" s="367"/>
      <c r="E139" s="367"/>
      <c r="F139" s="367"/>
      <c r="G139" s="367"/>
      <c r="H139" s="367"/>
      <c r="I139" s="367"/>
    </row>
    <row r="140" spans="2:9" s="446" customFormat="1" ht="15.75" customHeight="1">
      <c r="B140" s="367"/>
      <c r="C140" s="367"/>
      <c r="D140" s="367"/>
      <c r="E140" s="367"/>
      <c r="F140" s="367"/>
      <c r="G140" s="367"/>
      <c r="H140" s="367"/>
      <c r="I140" s="367"/>
    </row>
    <row r="141" spans="2:9" s="446" customFormat="1" ht="15.75" customHeight="1">
      <c r="B141" s="367"/>
      <c r="C141" s="367"/>
      <c r="D141" s="367"/>
      <c r="E141" s="367"/>
      <c r="F141" s="367"/>
      <c r="G141" s="367"/>
      <c r="H141" s="367"/>
      <c r="I141" s="367"/>
    </row>
    <row r="142" spans="2:9" s="446" customFormat="1" ht="15.75" customHeight="1">
      <c r="B142" s="367"/>
      <c r="C142" s="367"/>
      <c r="D142" s="367"/>
      <c r="E142" s="367"/>
      <c r="F142" s="367"/>
      <c r="G142" s="367"/>
      <c r="H142" s="367"/>
      <c r="I142" s="367"/>
    </row>
    <row r="143" spans="2:9" s="446" customFormat="1" ht="15.75" customHeight="1">
      <c r="B143" s="367"/>
      <c r="C143" s="367"/>
      <c r="D143" s="367"/>
      <c r="E143" s="367"/>
      <c r="F143" s="367"/>
      <c r="G143" s="367"/>
      <c r="H143" s="367"/>
      <c r="I143" s="367"/>
    </row>
    <row r="144" spans="2:9" s="446" customFormat="1" ht="15.75" customHeight="1">
      <c r="B144" s="367"/>
      <c r="C144" s="367"/>
      <c r="D144" s="367"/>
      <c r="E144" s="367"/>
      <c r="F144" s="367"/>
      <c r="G144" s="367"/>
      <c r="H144" s="367"/>
      <c r="I144" s="367"/>
    </row>
    <row r="145" spans="2:9" s="446" customFormat="1" ht="15.75" customHeight="1">
      <c r="B145" s="367"/>
      <c r="C145" s="367"/>
      <c r="D145" s="367"/>
      <c r="E145" s="367"/>
      <c r="F145" s="367"/>
      <c r="G145" s="367"/>
      <c r="H145" s="367"/>
      <c r="I145" s="367"/>
    </row>
    <row r="146" spans="2:9" s="446" customFormat="1" ht="15.75" customHeight="1">
      <c r="B146" s="367"/>
      <c r="C146" s="367"/>
      <c r="D146" s="367"/>
      <c r="E146" s="367"/>
      <c r="F146" s="367"/>
      <c r="G146" s="367"/>
      <c r="H146" s="367"/>
      <c r="I146" s="367"/>
    </row>
    <row r="147" spans="2:9" s="446" customFormat="1" ht="15.75" customHeight="1">
      <c r="B147" s="367"/>
      <c r="C147" s="367"/>
      <c r="D147" s="367"/>
      <c r="E147" s="367"/>
      <c r="F147" s="367"/>
      <c r="G147" s="367"/>
      <c r="H147" s="367"/>
      <c r="I147" s="367"/>
    </row>
    <row r="148" spans="2:9" s="446" customFormat="1" ht="15.75" customHeight="1">
      <c r="B148" s="367"/>
      <c r="C148" s="367"/>
      <c r="D148" s="367"/>
      <c r="E148" s="367"/>
      <c r="F148" s="367"/>
      <c r="G148" s="367"/>
      <c r="H148" s="367"/>
      <c r="I148" s="367"/>
    </row>
    <row r="149" spans="2:9" s="446" customFormat="1" ht="15.75" customHeight="1">
      <c r="B149" s="367"/>
      <c r="C149" s="367"/>
      <c r="D149" s="367"/>
      <c r="E149" s="367"/>
      <c r="F149" s="367"/>
      <c r="G149" s="367"/>
      <c r="H149" s="367"/>
      <c r="I149" s="367"/>
    </row>
    <row r="150" spans="2:9" s="446" customFormat="1" ht="15.75" customHeight="1">
      <c r="B150" s="367"/>
      <c r="C150" s="367"/>
      <c r="D150" s="367"/>
      <c r="E150" s="367"/>
      <c r="F150" s="367"/>
      <c r="G150" s="367"/>
      <c r="H150" s="367"/>
      <c r="I150" s="367"/>
    </row>
    <row r="151" spans="2:9" s="446" customFormat="1" ht="15.75" customHeight="1">
      <c r="B151" s="367"/>
      <c r="C151" s="367"/>
      <c r="D151" s="367"/>
      <c r="E151" s="367"/>
      <c r="F151" s="367"/>
      <c r="G151" s="367"/>
      <c r="H151" s="367"/>
      <c r="I151" s="367"/>
    </row>
    <row r="152" spans="2:9" s="446" customFormat="1" ht="15.75" customHeight="1">
      <c r="B152" s="367"/>
      <c r="C152" s="367"/>
      <c r="D152" s="367"/>
      <c r="E152" s="367"/>
      <c r="F152" s="367"/>
      <c r="G152" s="367"/>
      <c r="H152" s="367"/>
      <c r="I152" s="367"/>
    </row>
    <row r="153" spans="2:9" s="446" customFormat="1" ht="15.75" customHeight="1">
      <c r="B153" s="367"/>
      <c r="C153" s="367"/>
      <c r="D153" s="367"/>
      <c r="E153" s="367"/>
      <c r="F153" s="367"/>
      <c r="G153" s="367"/>
      <c r="H153" s="367"/>
      <c r="I153" s="367"/>
    </row>
    <row r="154" spans="2:9" s="446" customFormat="1" ht="15.75" customHeight="1">
      <c r="B154" s="367"/>
      <c r="C154" s="367"/>
      <c r="D154" s="367"/>
      <c r="E154" s="367"/>
      <c r="F154" s="367"/>
      <c r="G154" s="367"/>
      <c r="H154" s="367"/>
      <c r="I154" s="367"/>
    </row>
    <row r="155" spans="2:9" s="446" customFormat="1" ht="15.75" customHeight="1">
      <c r="B155" s="367"/>
      <c r="C155" s="367"/>
      <c r="D155" s="367"/>
      <c r="E155" s="367"/>
      <c r="F155" s="367"/>
      <c r="G155" s="367"/>
      <c r="H155" s="367"/>
      <c r="I155" s="367"/>
    </row>
    <row r="156" spans="2:9" s="446" customFormat="1" ht="15.75" customHeight="1">
      <c r="B156" s="367"/>
      <c r="C156" s="367"/>
      <c r="D156" s="367"/>
      <c r="E156" s="367"/>
      <c r="F156" s="367"/>
      <c r="G156" s="367"/>
      <c r="H156" s="367"/>
      <c r="I156" s="367"/>
    </row>
    <row r="157" spans="2:9" s="446" customFormat="1" ht="15.75" customHeight="1">
      <c r="B157" s="367"/>
      <c r="C157" s="367"/>
      <c r="D157" s="367"/>
      <c r="E157" s="367"/>
      <c r="F157" s="367"/>
      <c r="G157" s="367"/>
      <c r="H157" s="367"/>
      <c r="I157" s="367"/>
    </row>
    <row r="158" spans="2:9" s="446" customFormat="1" ht="15.75" customHeight="1">
      <c r="B158" s="367"/>
      <c r="C158" s="367"/>
      <c r="D158" s="367"/>
      <c r="E158" s="367"/>
      <c r="F158" s="367"/>
      <c r="G158" s="367"/>
      <c r="H158" s="367"/>
      <c r="I158" s="367"/>
    </row>
    <row r="159" spans="2:9" s="446" customFormat="1" ht="15.75" customHeight="1">
      <c r="B159" s="367"/>
      <c r="C159" s="367"/>
      <c r="D159" s="367"/>
      <c r="E159" s="367"/>
      <c r="F159" s="367"/>
      <c r="G159" s="367"/>
      <c r="H159" s="367"/>
      <c r="I159" s="367"/>
    </row>
    <row r="160" spans="2:9" s="446" customFormat="1" ht="15.75" customHeight="1">
      <c r="B160" s="367"/>
      <c r="C160" s="367"/>
      <c r="D160" s="367"/>
      <c r="E160" s="367"/>
      <c r="F160" s="367"/>
      <c r="G160" s="367"/>
      <c r="H160" s="367"/>
      <c r="I160" s="367"/>
    </row>
    <row r="161" spans="2:9" s="446" customFormat="1" ht="15.75" customHeight="1">
      <c r="B161" s="367"/>
      <c r="C161" s="367"/>
      <c r="D161" s="367"/>
      <c r="E161" s="367"/>
      <c r="F161" s="367"/>
      <c r="G161" s="367"/>
      <c r="H161" s="367"/>
      <c r="I161" s="367"/>
    </row>
    <row r="162" spans="2:9" s="446" customFormat="1" ht="15.75" customHeight="1">
      <c r="B162" s="367"/>
      <c r="C162" s="367"/>
      <c r="D162" s="367"/>
      <c r="E162" s="367"/>
      <c r="F162" s="367"/>
      <c r="G162" s="367"/>
      <c r="H162" s="367"/>
      <c r="I162" s="367"/>
    </row>
    <row r="163" spans="2:9" s="446" customFormat="1" ht="15.75" customHeight="1">
      <c r="B163" s="367"/>
      <c r="C163" s="367"/>
      <c r="D163" s="367"/>
      <c r="E163" s="367"/>
      <c r="F163" s="367"/>
      <c r="G163" s="367"/>
      <c r="H163" s="367"/>
      <c r="I163" s="367"/>
    </row>
    <row r="164" spans="2:9" s="446" customFormat="1" ht="15.75" customHeight="1">
      <c r="B164" s="367"/>
      <c r="C164" s="367"/>
      <c r="D164" s="367"/>
      <c r="E164" s="367"/>
      <c r="F164" s="367"/>
      <c r="G164" s="367"/>
      <c r="H164" s="367"/>
      <c r="I164" s="367"/>
    </row>
    <row r="165" spans="2:9" s="446" customFormat="1" ht="15.75" customHeight="1">
      <c r="B165" s="367"/>
      <c r="C165" s="367"/>
      <c r="D165" s="367"/>
      <c r="E165" s="367"/>
      <c r="F165" s="367"/>
      <c r="G165" s="367"/>
      <c r="H165" s="367"/>
      <c r="I165" s="367"/>
    </row>
    <row r="166" spans="2:9" s="446" customFormat="1" ht="15.75" customHeight="1">
      <c r="B166" s="367"/>
      <c r="C166" s="367"/>
      <c r="D166" s="367"/>
      <c r="E166" s="367"/>
      <c r="F166" s="367"/>
      <c r="G166" s="367"/>
      <c r="H166" s="367"/>
      <c r="I166" s="367"/>
    </row>
    <row r="167" spans="2:9" s="446" customFormat="1" ht="15.75" customHeight="1">
      <c r="B167" s="367"/>
      <c r="C167" s="367"/>
      <c r="D167" s="367"/>
      <c r="E167" s="367"/>
      <c r="F167" s="367"/>
      <c r="G167" s="367"/>
      <c r="H167" s="367"/>
      <c r="I167" s="367"/>
    </row>
    <row r="168" spans="2:9" s="446" customFormat="1" ht="15.75" customHeight="1">
      <c r="B168" s="367"/>
      <c r="C168" s="367"/>
      <c r="D168" s="367"/>
      <c r="E168" s="367"/>
      <c r="F168" s="367"/>
      <c r="G168" s="367"/>
      <c r="H168" s="367"/>
      <c r="I168" s="367"/>
    </row>
    <row r="169" spans="2:9" s="446" customFormat="1" ht="15.75" customHeight="1">
      <c r="B169" s="367"/>
      <c r="C169" s="367"/>
      <c r="D169" s="367"/>
      <c r="E169" s="367"/>
      <c r="F169" s="367"/>
      <c r="G169" s="367"/>
      <c r="H169" s="367"/>
      <c r="I169" s="367"/>
    </row>
    <row r="170" spans="2:9" s="446" customFormat="1" ht="15.75" customHeight="1">
      <c r="B170" s="367"/>
      <c r="C170" s="367"/>
      <c r="D170" s="367"/>
      <c r="E170" s="367"/>
      <c r="F170" s="367"/>
      <c r="G170" s="367"/>
      <c r="H170" s="367"/>
      <c r="I170" s="367"/>
    </row>
    <row r="171" spans="2:9" s="446" customFormat="1" ht="15.75" customHeight="1">
      <c r="B171" s="367"/>
      <c r="C171" s="367"/>
      <c r="D171" s="367"/>
      <c r="E171" s="367"/>
      <c r="F171" s="367"/>
      <c r="G171" s="367"/>
      <c r="H171" s="367"/>
      <c r="I171" s="367"/>
    </row>
    <row r="172" spans="2:9" s="446" customFormat="1" ht="15.75" customHeight="1">
      <c r="B172" s="367"/>
      <c r="C172" s="367"/>
      <c r="D172" s="367"/>
      <c r="E172" s="367"/>
      <c r="F172" s="367"/>
      <c r="G172" s="367"/>
      <c r="H172" s="367"/>
      <c r="I172" s="367"/>
    </row>
    <row r="173" spans="2:9" s="446" customFormat="1" ht="15.75" customHeight="1">
      <c r="B173" s="367"/>
      <c r="C173" s="367"/>
      <c r="D173" s="367"/>
      <c r="E173" s="367"/>
      <c r="F173" s="367"/>
      <c r="G173" s="367"/>
      <c r="H173" s="367"/>
      <c r="I173" s="367"/>
    </row>
    <row r="174" spans="2:9" s="446" customFormat="1" ht="15.75" customHeight="1">
      <c r="B174" s="367"/>
      <c r="C174" s="367"/>
      <c r="D174" s="367"/>
      <c r="E174" s="367"/>
      <c r="F174" s="367"/>
      <c r="G174" s="367"/>
      <c r="H174" s="367"/>
      <c r="I174" s="367"/>
    </row>
    <row r="175" spans="2:9" s="446" customFormat="1" ht="15.75" customHeight="1">
      <c r="B175" s="367"/>
      <c r="C175" s="367"/>
      <c r="D175" s="367"/>
      <c r="E175" s="367"/>
      <c r="F175" s="367"/>
      <c r="G175" s="367"/>
      <c r="H175" s="367"/>
      <c r="I175" s="367"/>
    </row>
    <row r="176" spans="2:9" s="446" customFormat="1" ht="15.75" customHeight="1">
      <c r="B176" s="367"/>
      <c r="C176" s="367"/>
      <c r="D176" s="367"/>
      <c r="E176" s="367"/>
      <c r="F176" s="367"/>
      <c r="G176" s="367"/>
      <c r="H176" s="367"/>
      <c r="I176" s="367"/>
    </row>
    <row r="177" spans="2:9" s="446" customFormat="1" ht="15.75" customHeight="1">
      <c r="B177" s="367"/>
      <c r="C177" s="367"/>
      <c r="D177" s="367"/>
      <c r="E177" s="367"/>
      <c r="F177" s="367"/>
      <c r="G177" s="367"/>
      <c r="H177" s="367"/>
      <c r="I177" s="367"/>
    </row>
    <row r="178" spans="2:9" s="446" customFormat="1" ht="15.75" customHeight="1">
      <c r="B178" s="367"/>
      <c r="C178" s="367"/>
      <c r="D178" s="367"/>
      <c r="E178" s="367"/>
      <c r="F178" s="367"/>
      <c r="G178" s="367"/>
      <c r="H178" s="367"/>
      <c r="I178" s="367"/>
    </row>
    <row r="179" spans="2:9" s="446" customFormat="1" ht="15.75" customHeight="1">
      <c r="B179" s="367"/>
      <c r="C179" s="367"/>
      <c r="D179" s="367"/>
      <c r="E179" s="367"/>
      <c r="F179" s="367"/>
      <c r="G179" s="367"/>
      <c r="H179" s="367"/>
      <c r="I179" s="367"/>
    </row>
    <row r="180" spans="2:9" s="446" customFormat="1" ht="15.75" customHeight="1">
      <c r="B180" s="367"/>
      <c r="C180" s="367"/>
      <c r="D180" s="367"/>
      <c r="E180" s="367"/>
      <c r="F180" s="367"/>
      <c r="G180" s="367"/>
      <c r="H180" s="367"/>
      <c r="I180" s="367"/>
    </row>
    <row r="181" spans="2:9" s="446" customFormat="1" ht="15.75" customHeight="1">
      <c r="B181" s="367"/>
      <c r="C181" s="367"/>
      <c r="D181" s="367"/>
      <c r="E181" s="367"/>
      <c r="F181" s="367"/>
      <c r="G181" s="367"/>
      <c r="H181" s="367"/>
      <c r="I181" s="367"/>
    </row>
    <row r="182" spans="2:9" s="446" customFormat="1" ht="15.75" customHeight="1">
      <c r="B182" s="367"/>
      <c r="C182" s="367"/>
      <c r="D182" s="367"/>
      <c r="E182" s="367"/>
      <c r="F182" s="367"/>
      <c r="G182" s="367"/>
      <c r="H182" s="367"/>
      <c r="I182" s="367"/>
    </row>
    <row r="183" spans="2:9" s="446" customFormat="1" ht="15.75" customHeight="1">
      <c r="B183" s="367"/>
      <c r="C183" s="367"/>
      <c r="D183" s="367"/>
      <c r="E183" s="367"/>
      <c r="F183" s="367"/>
      <c r="G183" s="367"/>
      <c r="H183" s="367"/>
      <c r="I183" s="367"/>
    </row>
    <row r="184" spans="2:9" s="446" customFormat="1" ht="15.75" customHeight="1">
      <c r="B184" s="367"/>
      <c r="C184" s="367"/>
      <c r="D184" s="367"/>
      <c r="E184" s="367"/>
      <c r="F184" s="367"/>
      <c r="G184" s="367"/>
      <c r="H184" s="367"/>
      <c r="I184" s="367"/>
    </row>
    <row r="185" spans="2:9" s="446" customFormat="1" ht="15.75" customHeight="1">
      <c r="B185" s="367"/>
      <c r="C185" s="367"/>
      <c r="D185" s="367"/>
      <c r="E185" s="367"/>
      <c r="F185" s="367"/>
      <c r="G185" s="367"/>
      <c r="H185" s="367"/>
      <c r="I185" s="367"/>
    </row>
    <row r="186" spans="2:9" s="446" customFormat="1" ht="15.75" customHeight="1">
      <c r="B186" s="367"/>
      <c r="C186" s="367"/>
      <c r="D186" s="367"/>
      <c r="E186" s="367"/>
      <c r="F186" s="367"/>
      <c r="G186" s="367"/>
      <c r="H186" s="367"/>
      <c r="I186" s="367"/>
    </row>
    <row r="187" spans="2:9" s="446" customFormat="1" ht="15.75" customHeight="1">
      <c r="B187" s="367"/>
      <c r="C187" s="367"/>
      <c r="D187" s="367"/>
      <c r="E187" s="367"/>
      <c r="F187" s="367"/>
      <c r="G187" s="367"/>
      <c r="H187" s="367"/>
      <c r="I187" s="367"/>
    </row>
    <row r="188" spans="2:9" s="446" customFormat="1" ht="15.75" customHeight="1">
      <c r="B188" s="367"/>
      <c r="C188" s="367"/>
      <c r="D188" s="367"/>
      <c r="E188" s="367"/>
      <c r="F188" s="367"/>
      <c r="G188" s="367"/>
      <c r="H188" s="367"/>
      <c r="I188" s="367"/>
    </row>
    <row r="189" spans="2:9" s="446" customFormat="1" ht="15.75" customHeight="1">
      <c r="B189" s="367"/>
      <c r="C189" s="367"/>
      <c r="D189" s="367"/>
      <c r="E189" s="367"/>
      <c r="F189" s="367"/>
      <c r="G189" s="367"/>
      <c r="H189" s="367"/>
      <c r="I189" s="367"/>
    </row>
    <row r="190" spans="2:9" s="446" customFormat="1" ht="15.75" customHeight="1">
      <c r="B190" s="367"/>
      <c r="C190" s="367"/>
      <c r="D190" s="367"/>
      <c r="E190" s="367"/>
      <c r="F190" s="367"/>
      <c r="G190" s="367"/>
      <c r="H190" s="367"/>
      <c r="I190" s="367"/>
    </row>
    <row r="191" spans="2:9" s="446" customFormat="1" ht="15.75" customHeight="1">
      <c r="B191" s="367"/>
      <c r="C191" s="367"/>
      <c r="D191" s="367"/>
      <c r="E191" s="367"/>
      <c r="F191" s="367"/>
      <c r="G191" s="367"/>
      <c r="H191" s="367"/>
      <c r="I191" s="367"/>
    </row>
    <row r="192" spans="2:9" s="446" customFormat="1" ht="15.75" customHeight="1">
      <c r="B192" s="367"/>
      <c r="C192" s="367"/>
      <c r="D192" s="367"/>
      <c r="E192" s="367"/>
      <c r="F192" s="367"/>
      <c r="G192" s="367"/>
      <c r="H192" s="367"/>
      <c r="I192" s="367"/>
    </row>
    <row r="193" spans="2:9" s="446" customFormat="1" ht="15.75" customHeight="1">
      <c r="B193" s="367"/>
      <c r="C193" s="367"/>
      <c r="D193" s="367"/>
      <c r="E193" s="367"/>
      <c r="F193" s="367"/>
      <c r="G193" s="367"/>
      <c r="H193" s="367"/>
      <c r="I193" s="367"/>
    </row>
    <row r="194" spans="2:9" s="446" customFormat="1" ht="15.75" customHeight="1">
      <c r="B194" s="367"/>
      <c r="C194" s="367"/>
      <c r="D194" s="367"/>
      <c r="E194" s="367"/>
      <c r="F194" s="367"/>
      <c r="G194" s="367"/>
      <c r="H194" s="367"/>
      <c r="I194" s="367"/>
    </row>
    <row r="195" spans="2:9" s="446" customFormat="1" ht="15.75" customHeight="1">
      <c r="B195" s="367"/>
      <c r="C195" s="367"/>
      <c r="D195" s="367"/>
      <c r="E195" s="367"/>
      <c r="F195" s="367"/>
      <c r="G195" s="367"/>
      <c r="H195" s="367"/>
      <c r="I195" s="367"/>
    </row>
    <row r="196" spans="2:9" s="446" customFormat="1" ht="15.75" customHeight="1">
      <c r="B196" s="367"/>
      <c r="C196" s="367"/>
      <c r="D196" s="367"/>
      <c r="E196" s="367"/>
      <c r="F196" s="367"/>
      <c r="G196" s="367"/>
      <c r="H196" s="367"/>
      <c r="I196" s="367"/>
    </row>
    <row r="197" spans="2:9" s="446" customFormat="1" ht="15.75" customHeight="1">
      <c r="B197" s="367"/>
      <c r="C197" s="367"/>
      <c r="D197" s="367"/>
      <c r="E197" s="367"/>
      <c r="F197" s="367"/>
      <c r="G197" s="367"/>
      <c r="H197" s="367"/>
      <c r="I197" s="367"/>
    </row>
    <row r="198" spans="2:9" s="446" customFormat="1" ht="15.75" customHeight="1">
      <c r="B198" s="367"/>
      <c r="C198" s="367"/>
      <c r="D198" s="367"/>
      <c r="E198" s="367"/>
      <c r="F198" s="367"/>
      <c r="G198" s="367"/>
      <c r="H198" s="367"/>
      <c r="I198" s="367"/>
    </row>
    <row r="199" spans="2:9" s="446" customFormat="1" ht="15.75" customHeight="1">
      <c r="B199" s="367"/>
      <c r="C199" s="367"/>
      <c r="D199" s="367"/>
      <c r="E199" s="367"/>
      <c r="F199" s="367"/>
      <c r="G199" s="367"/>
      <c r="H199" s="367"/>
      <c r="I199" s="367"/>
    </row>
    <row r="200" spans="2:9" s="446" customFormat="1" ht="15.75" customHeight="1">
      <c r="B200" s="367"/>
      <c r="C200" s="367"/>
      <c r="D200" s="367"/>
      <c r="E200" s="367"/>
      <c r="F200" s="367"/>
      <c r="G200" s="367"/>
      <c r="H200" s="367"/>
      <c r="I200" s="367"/>
    </row>
    <row r="201" spans="2:9" s="446" customFormat="1" ht="15.75" customHeight="1">
      <c r="B201" s="367"/>
      <c r="C201" s="367"/>
      <c r="D201" s="367"/>
      <c r="E201" s="367"/>
      <c r="F201" s="367"/>
      <c r="G201" s="367"/>
      <c r="H201" s="367"/>
      <c r="I201" s="367"/>
    </row>
    <row r="202" spans="2:9" s="446" customFormat="1" ht="15.75" customHeight="1">
      <c r="B202" s="367"/>
      <c r="C202" s="367"/>
      <c r="D202" s="367"/>
      <c r="E202" s="367"/>
      <c r="F202" s="367"/>
      <c r="G202" s="367"/>
      <c r="H202" s="367"/>
      <c r="I202" s="367"/>
    </row>
    <row r="203" spans="2:9" s="446" customFormat="1" ht="15.75" customHeight="1">
      <c r="B203" s="367"/>
      <c r="C203" s="367"/>
      <c r="D203" s="367"/>
      <c r="E203" s="367"/>
      <c r="F203" s="367"/>
      <c r="G203" s="367"/>
      <c r="H203" s="367"/>
      <c r="I203" s="367"/>
    </row>
    <row r="204" spans="2:9" s="446" customFormat="1" ht="15.75" customHeight="1">
      <c r="B204" s="367"/>
      <c r="C204" s="367"/>
      <c r="D204" s="367"/>
      <c r="E204" s="367"/>
      <c r="F204" s="367"/>
      <c r="G204" s="367"/>
      <c r="H204" s="367"/>
      <c r="I204" s="367"/>
    </row>
    <row r="205" spans="2:9" s="446" customFormat="1" ht="15.75" customHeight="1">
      <c r="B205" s="367"/>
      <c r="C205" s="367"/>
      <c r="D205" s="367"/>
      <c r="E205" s="367"/>
      <c r="F205" s="367"/>
      <c r="G205" s="367"/>
      <c r="H205" s="367"/>
      <c r="I205" s="367"/>
    </row>
    <row r="206" spans="2:9" s="446" customFormat="1" ht="15.75" customHeight="1">
      <c r="B206" s="367"/>
      <c r="C206" s="367"/>
      <c r="D206" s="367"/>
      <c r="E206" s="367"/>
      <c r="F206" s="367"/>
      <c r="G206" s="367"/>
      <c r="H206" s="367"/>
      <c r="I206" s="367"/>
    </row>
    <row r="207" spans="2:9" s="446" customFormat="1" ht="15.75" customHeight="1">
      <c r="B207" s="367"/>
      <c r="C207" s="367"/>
      <c r="D207" s="367"/>
      <c r="E207" s="367"/>
      <c r="F207" s="367"/>
      <c r="G207" s="367"/>
      <c r="H207" s="367"/>
      <c r="I207" s="367"/>
    </row>
    <row r="208" spans="2:9" s="446" customFormat="1" ht="15.75" customHeight="1">
      <c r="B208" s="367"/>
      <c r="C208" s="367"/>
      <c r="D208" s="367"/>
      <c r="E208" s="367"/>
      <c r="F208" s="367"/>
      <c r="G208" s="367"/>
      <c r="H208" s="367"/>
      <c r="I208" s="367"/>
    </row>
    <row r="209" spans="2:9" s="446" customFormat="1" ht="15.75" customHeight="1">
      <c r="B209" s="367"/>
      <c r="C209" s="367"/>
      <c r="D209" s="367"/>
      <c r="E209" s="367"/>
      <c r="F209" s="367"/>
      <c r="G209" s="367"/>
      <c r="H209" s="367"/>
      <c r="I209" s="367"/>
    </row>
    <row r="210" spans="2:9" s="446" customFormat="1" ht="15.75" customHeight="1">
      <c r="B210" s="367"/>
      <c r="C210" s="367"/>
      <c r="D210" s="367"/>
      <c r="E210" s="367"/>
      <c r="F210" s="367"/>
      <c r="G210" s="367"/>
      <c r="H210" s="367"/>
      <c r="I210" s="367"/>
    </row>
    <row r="211" spans="2:9" s="446" customFormat="1" ht="15.75" customHeight="1">
      <c r="B211" s="367"/>
      <c r="C211" s="367"/>
      <c r="D211" s="367"/>
      <c r="E211" s="367"/>
      <c r="F211" s="367"/>
      <c r="G211" s="367"/>
      <c r="H211" s="367"/>
      <c r="I211" s="367"/>
    </row>
    <row r="212" spans="2:9" s="446" customFormat="1" ht="15.75" customHeight="1">
      <c r="B212" s="367"/>
      <c r="C212" s="367"/>
      <c r="D212" s="367"/>
      <c r="E212" s="367"/>
      <c r="F212" s="367"/>
      <c r="G212" s="367"/>
      <c r="H212" s="367"/>
      <c r="I212" s="367"/>
    </row>
    <row r="213" spans="2:9" s="446" customFormat="1" ht="15.75" customHeight="1">
      <c r="B213" s="367"/>
      <c r="C213" s="367"/>
      <c r="D213" s="367"/>
      <c r="E213" s="367"/>
      <c r="F213" s="367"/>
      <c r="G213" s="367"/>
      <c r="H213" s="367"/>
      <c r="I213" s="367"/>
    </row>
    <row r="214" spans="2:9" s="446" customFormat="1" ht="15.75" customHeight="1">
      <c r="B214" s="367"/>
      <c r="C214" s="367"/>
      <c r="D214" s="367"/>
      <c r="E214" s="367"/>
      <c r="F214" s="367"/>
      <c r="G214" s="367"/>
      <c r="H214" s="367"/>
      <c r="I214" s="367"/>
    </row>
    <row r="215" spans="2:9" s="446" customFormat="1" ht="15.75" customHeight="1">
      <c r="B215" s="367"/>
      <c r="C215" s="367"/>
      <c r="D215" s="367"/>
      <c r="E215" s="367"/>
      <c r="F215" s="367"/>
      <c r="G215" s="367"/>
      <c r="H215" s="367"/>
      <c r="I215" s="367"/>
    </row>
    <row r="216" spans="2:9" s="446" customFormat="1" ht="15.75" customHeight="1">
      <c r="B216" s="367"/>
      <c r="C216" s="367"/>
      <c r="D216" s="367"/>
      <c r="E216" s="367"/>
      <c r="F216" s="367"/>
      <c r="G216" s="367"/>
      <c r="H216" s="367"/>
      <c r="I216" s="367"/>
    </row>
    <row r="217" spans="2:9" s="446" customFormat="1" ht="15.75" customHeight="1">
      <c r="B217" s="367"/>
      <c r="C217" s="367"/>
      <c r="D217" s="367"/>
      <c r="E217" s="367"/>
      <c r="F217" s="367"/>
      <c r="G217" s="367"/>
      <c r="H217" s="367"/>
      <c r="I217" s="367"/>
    </row>
    <row r="218" spans="2:9" s="446" customFormat="1" ht="15.75" customHeight="1">
      <c r="B218" s="367"/>
      <c r="C218" s="367"/>
      <c r="D218" s="367"/>
      <c r="E218" s="367"/>
      <c r="F218" s="367"/>
      <c r="G218" s="367"/>
      <c r="H218" s="367"/>
      <c r="I218" s="367"/>
    </row>
    <row r="219" spans="2:9" s="446" customFormat="1" ht="15.75" customHeight="1">
      <c r="B219" s="367"/>
      <c r="C219" s="367"/>
      <c r="D219" s="367"/>
      <c r="E219" s="367"/>
      <c r="F219" s="367"/>
      <c r="G219" s="367"/>
      <c r="H219" s="367"/>
      <c r="I219" s="367"/>
    </row>
    <row r="220" spans="2:9" s="446" customFormat="1" ht="15.75" customHeight="1">
      <c r="B220" s="367"/>
      <c r="C220" s="367"/>
      <c r="D220" s="367"/>
      <c r="E220" s="367"/>
      <c r="F220" s="367"/>
      <c r="G220" s="367"/>
      <c r="H220" s="367"/>
      <c r="I220" s="367"/>
    </row>
    <row r="221" spans="2:9" s="446" customFormat="1" ht="15.75" customHeight="1">
      <c r="B221" s="367"/>
      <c r="C221" s="367"/>
      <c r="D221" s="367"/>
      <c r="E221" s="367"/>
      <c r="F221" s="367"/>
      <c r="G221" s="367"/>
      <c r="H221" s="367"/>
      <c r="I221" s="367"/>
    </row>
    <row r="222" spans="2:9" s="446" customFormat="1" ht="15.75" customHeight="1">
      <c r="B222" s="367"/>
      <c r="C222" s="367"/>
      <c r="D222" s="367"/>
      <c r="E222" s="367"/>
      <c r="F222" s="367"/>
      <c r="G222" s="367"/>
      <c r="H222" s="367"/>
      <c r="I222" s="367"/>
    </row>
    <row r="223" spans="2:9" s="446" customFormat="1" ht="15.75" customHeight="1">
      <c r="B223" s="367"/>
      <c r="C223" s="367"/>
      <c r="D223" s="367"/>
      <c r="E223" s="367"/>
      <c r="F223" s="367"/>
      <c r="G223" s="367"/>
      <c r="H223" s="367"/>
      <c r="I223" s="367"/>
    </row>
    <row r="224" spans="2:9" s="446" customFormat="1" ht="15.75" customHeight="1">
      <c r="B224" s="367"/>
      <c r="C224" s="367"/>
      <c r="D224" s="367"/>
      <c r="E224" s="367"/>
      <c r="F224" s="367"/>
      <c r="G224" s="367"/>
      <c r="H224" s="367"/>
      <c r="I224" s="367"/>
    </row>
    <row r="225" spans="2:9" s="446" customFormat="1" ht="15.75" customHeight="1">
      <c r="B225" s="367"/>
      <c r="C225" s="367"/>
      <c r="D225" s="367"/>
      <c r="E225" s="367"/>
      <c r="F225" s="367"/>
      <c r="G225" s="367"/>
      <c r="H225" s="367"/>
      <c r="I225" s="367"/>
    </row>
    <row r="226" spans="2:9" s="446" customFormat="1" ht="15.75" customHeight="1">
      <c r="B226" s="367"/>
      <c r="C226" s="367"/>
      <c r="D226" s="367"/>
      <c r="E226" s="367"/>
      <c r="F226" s="367"/>
      <c r="G226" s="367"/>
      <c r="H226" s="367"/>
      <c r="I226" s="367"/>
    </row>
    <row r="227" spans="2:9" s="446" customFormat="1" ht="15.75" customHeight="1">
      <c r="B227" s="367"/>
      <c r="C227" s="367"/>
      <c r="D227" s="367"/>
      <c r="E227" s="367"/>
      <c r="F227" s="367"/>
      <c r="G227" s="367"/>
      <c r="H227" s="367"/>
      <c r="I227" s="367"/>
    </row>
    <row r="228" spans="2:9" s="446" customFormat="1" ht="15.75" customHeight="1">
      <c r="B228" s="367"/>
      <c r="C228" s="367"/>
      <c r="D228" s="367"/>
      <c r="E228" s="367"/>
      <c r="F228" s="367"/>
      <c r="G228" s="367"/>
      <c r="H228" s="367"/>
      <c r="I228" s="367"/>
    </row>
    <row r="229" spans="2:9" s="446" customFormat="1" ht="15.75" customHeight="1">
      <c r="B229" s="367"/>
      <c r="C229" s="367"/>
      <c r="D229" s="367"/>
      <c r="E229" s="367"/>
      <c r="F229" s="367"/>
      <c r="G229" s="367"/>
      <c r="H229" s="367"/>
      <c r="I229" s="367"/>
    </row>
    <row r="230" spans="2:9" s="446" customFormat="1" ht="15.75" customHeight="1">
      <c r="B230" s="367"/>
      <c r="C230" s="367"/>
      <c r="D230" s="367"/>
      <c r="E230" s="367"/>
      <c r="F230" s="367"/>
      <c r="G230" s="367"/>
      <c r="H230" s="367"/>
      <c r="I230" s="367"/>
    </row>
    <row r="231" spans="2:9" s="446" customFormat="1" ht="15.75" customHeight="1">
      <c r="B231" s="367"/>
      <c r="C231" s="367"/>
      <c r="D231" s="367"/>
      <c r="E231" s="367"/>
      <c r="F231" s="367"/>
      <c r="G231" s="367"/>
      <c r="H231" s="367"/>
      <c r="I231" s="367"/>
    </row>
    <row r="232" spans="2:9" s="446" customFormat="1" ht="15.75" customHeight="1">
      <c r="B232" s="367"/>
      <c r="C232" s="367"/>
      <c r="D232" s="367"/>
      <c r="E232" s="367"/>
      <c r="F232" s="367"/>
      <c r="G232" s="367"/>
      <c r="H232" s="367"/>
      <c r="I232" s="367"/>
    </row>
    <row r="233" spans="2:9" s="446" customFormat="1" ht="15.75" customHeight="1">
      <c r="B233" s="367"/>
      <c r="C233" s="367"/>
      <c r="D233" s="367"/>
      <c r="E233" s="367"/>
      <c r="F233" s="367"/>
      <c r="G233" s="367"/>
      <c r="H233" s="367"/>
      <c r="I233" s="367"/>
    </row>
    <row r="234" spans="2:9" s="446" customFormat="1" ht="15.75" customHeight="1">
      <c r="B234" s="367"/>
      <c r="C234" s="367"/>
      <c r="D234" s="367"/>
      <c r="E234" s="367"/>
      <c r="F234" s="367"/>
      <c r="G234" s="367"/>
      <c r="H234" s="367"/>
      <c r="I234" s="367"/>
    </row>
    <row r="235" spans="2:9" s="446" customFormat="1" ht="15.75" customHeight="1">
      <c r="B235" s="367"/>
      <c r="C235" s="367"/>
      <c r="D235" s="367"/>
      <c r="E235" s="367"/>
      <c r="F235" s="367"/>
      <c r="G235" s="367"/>
      <c r="H235" s="367"/>
      <c r="I235" s="367"/>
    </row>
    <row r="236" spans="2:9" s="446" customFormat="1" ht="15.75" customHeight="1">
      <c r="B236" s="367"/>
      <c r="C236" s="367"/>
      <c r="D236" s="367"/>
      <c r="E236" s="367"/>
      <c r="F236" s="367"/>
      <c r="G236" s="367"/>
      <c r="H236" s="367"/>
      <c r="I236" s="367"/>
    </row>
    <row r="237" spans="2:9" s="446" customFormat="1" ht="15.75" customHeight="1">
      <c r="B237" s="367"/>
      <c r="C237" s="367"/>
      <c r="D237" s="367"/>
      <c r="E237" s="367"/>
      <c r="F237" s="367"/>
      <c r="G237" s="367"/>
      <c r="H237" s="367"/>
      <c r="I237" s="367"/>
    </row>
    <row r="238" spans="2:9" s="446" customFormat="1" ht="15.75" customHeight="1">
      <c r="B238" s="367"/>
      <c r="C238" s="367"/>
      <c r="D238" s="367"/>
      <c r="E238" s="367"/>
      <c r="F238" s="367"/>
      <c r="G238" s="367"/>
      <c r="H238" s="367"/>
      <c r="I238" s="367"/>
    </row>
    <row r="239" spans="2:9" s="446" customFormat="1" ht="15.75" customHeight="1">
      <c r="B239" s="367"/>
      <c r="C239" s="367"/>
      <c r="D239" s="367"/>
      <c r="E239" s="367"/>
      <c r="F239" s="367"/>
      <c r="G239" s="367"/>
      <c r="H239" s="367"/>
      <c r="I239" s="367"/>
    </row>
    <row r="240" spans="2:9" s="446" customFormat="1" ht="15.75" customHeight="1">
      <c r="B240" s="367"/>
      <c r="C240" s="367"/>
      <c r="D240" s="367"/>
      <c r="E240" s="367"/>
      <c r="F240" s="367"/>
      <c r="G240" s="367"/>
      <c r="H240" s="367"/>
      <c r="I240" s="367"/>
    </row>
    <row r="241" spans="2:9" s="446" customFormat="1" ht="15.75" customHeight="1">
      <c r="B241" s="367"/>
      <c r="C241" s="367"/>
      <c r="D241" s="367"/>
      <c r="E241" s="367"/>
      <c r="F241" s="367"/>
      <c r="G241" s="367"/>
      <c r="H241" s="367"/>
      <c r="I241" s="367"/>
    </row>
    <row r="242" spans="2:9" s="446" customFormat="1" ht="15.75" customHeight="1">
      <c r="B242" s="367"/>
      <c r="C242" s="367"/>
      <c r="D242" s="367"/>
      <c r="E242" s="367"/>
      <c r="F242" s="367"/>
      <c r="G242" s="367"/>
      <c r="H242" s="367"/>
      <c r="I242" s="367"/>
    </row>
    <row r="243" spans="2:9" s="446" customFormat="1" ht="15.75" customHeight="1">
      <c r="B243" s="367"/>
      <c r="C243" s="367"/>
      <c r="D243" s="367"/>
      <c r="E243" s="367"/>
      <c r="F243" s="367"/>
      <c r="G243" s="367"/>
      <c r="H243" s="367"/>
      <c r="I243" s="367"/>
    </row>
    <row r="244" spans="2:9" s="446" customFormat="1" ht="15.75" customHeight="1">
      <c r="B244" s="367"/>
      <c r="C244" s="367"/>
      <c r="D244" s="367"/>
      <c r="E244" s="367"/>
      <c r="F244" s="367"/>
      <c r="G244" s="367"/>
      <c r="H244" s="367"/>
      <c r="I244" s="367"/>
    </row>
    <row r="245" spans="2:9" s="446" customFormat="1" ht="15.75" customHeight="1">
      <c r="B245" s="367"/>
      <c r="C245" s="367"/>
      <c r="D245" s="367"/>
      <c r="E245" s="367"/>
      <c r="F245" s="367"/>
      <c r="G245" s="367"/>
      <c r="H245" s="367"/>
      <c r="I245" s="367"/>
    </row>
    <row r="246" spans="2:9" s="446" customFormat="1" ht="15.75" customHeight="1">
      <c r="B246" s="367"/>
      <c r="C246" s="367"/>
      <c r="D246" s="367"/>
      <c r="E246" s="367"/>
      <c r="F246" s="367"/>
      <c r="G246" s="367"/>
      <c r="H246" s="367"/>
      <c r="I246" s="367"/>
    </row>
    <row r="247" spans="2:9" s="446" customFormat="1" ht="15.75" customHeight="1">
      <c r="B247" s="367"/>
      <c r="C247" s="367"/>
      <c r="D247" s="367"/>
      <c r="E247" s="367"/>
      <c r="F247" s="367"/>
      <c r="G247" s="367"/>
      <c r="H247" s="367"/>
      <c r="I247" s="367"/>
    </row>
    <row r="248" spans="2:9" s="446" customFormat="1" ht="15.75" customHeight="1">
      <c r="B248" s="367"/>
      <c r="C248" s="367"/>
      <c r="D248" s="367"/>
      <c r="E248" s="367"/>
      <c r="F248" s="367"/>
      <c r="G248" s="367"/>
      <c r="H248" s="367"/>
      <c r="I248" s="367"/>
    </row>
    <row r="249" spans="2:9" s="446" customFormat="1" ht="15.75" customHeight="1">
      <c r="B249" s="367"/>
      <c r="C249" s="367"/>
      <c r="D249" s="367"/>
      <c r="E249" s="367"/>
      <c r="F249" s="367"/>
      <c r="G249" s="367"/>
      <c r="H249" s="367"/>
      <c r="I249" s="367"/>
    </row>
    <row r="250" spans="2:9" s="446" customFormat="1" ht="15.75" customHeight="1">
      <c r="B250" s="367"/>
      <c r="C250" s="367"/>
      <c r="D250" s="367"/>
      <c r="E250" s="367"/>
      <c r="F250" s="367"/>
      <c r="G250" s="367"/>
      <c r="H250" s="367"/>
      <c r="I250" s="367"/>
    </row>
    <row r="251" spans="2:9" s="446" customFormat="1" ht="15.75" customHeight="1">
      <c r="B251" s="367"/>
      <c r="C251" s="367"/>
      <c r="D251" s="367"/>
      <c r="E251" s="367"/>
      <c r="F251" s="367"/>
      <c r="G251" s="367"/>
      <c r="H251" s="367"/>
      <c r="I251" s="367"/>
    </row>
    <row r="252" spans="2:9" s="446" customFormat="1" ht="15.75" customHeight="1">
      <c r="B252" s="367"/>
      <c r="C252" s="367"/>
      <c r="D252" s="367"/>
      <c r="E252" s="367"/>
      <c r="F252" s="367"/>
      <c r="G252" s="367"/>
      <c r="H252" s="367"/>
      <c r="I252" s="367"/>
    </row>
    <row r="253" spans="2:9" s="446" customFormat="1" ht="15.75" customHeight="1">
      <c r="B253" s="367"/>
      <c r="C253" s="367"/>
      <c r="D253" s="367"/>
      <c r="E253" s="367"/>
      <c r="F253" s="367"/>
      <c r="G253" s="367"/>
      <c r="H253" s="367"/>
      <c r="I253" s="367"/>
    </row>
    <row r="254" spans="2:9" s="446" customFormat="1" ht="15.75" customHeight="1">
      <c r="B254" s="367"/>
      <c r="C254" s="367"/>
      <c r="D254" s="367"/>
      <c r="E254" s="367"/>
      <c r="F254" s="367"/>
      <c r="G254" s="367"/>
      <c r="H254" s="367"/>
      <c r="I254" s="367"/>
    </row>
    <row r="255" spans="2:9" s="446" customFormat="1" ht="15.75" customHeight="1">
      <c r="B255" s="367"/>
      <c r="C255" s="367"/>
      <c r="D255" s="367"/>
      <c r="E255" s="367"/>
      <c r="F255" s="367"/>
      <c r="G255" s="367"/>
      <c r="H255" s="367"/>
      <c r="I255" s="367"/>
    </row>
    <row r="256" spans="2:9" s="446" customFormat="1" ht="15.75" customHeight="1">
      <c r="B256" s="367"/>
      <c r="C256" s="367"/>
      <c r="D256" s="367"/>
      <c r="E256" s="367"/>
      <c r="F256" s="367"/>
      <c r="G256" s="367"/>
      <c r="H256" s="367"/>
      <c r="I256" s="367"/>
    </row>
    <row r="257" spans="2:9" s="446" customFormat="1" ht="15.75" customHeight="1">
      <c r="B257" s="367"/>
      <c r="C257" s="367"/>
      <c r="D257" s="367"/>
      <c r="E257" s="367"/>
      <c r="F257" s="367"/>
      <c r="G257" s="367"/>
      <c r="H257" s="367"/>
      <c r="I257" s="367"/>
    </row>
    <row r="258" spans="2:9" s="446" customFormat="1" ht="15.75" customHeight="1">
      <c r="B258" s="367"/>
      <c r="C258" s="367"/>
      <c r="D258" s="367"/>
      <c r="E258" s="367"/>
      <c r="F258" s="367"/>
      <c r="G258" s="367"/>
      <c r="H258" s="367"/>
      <c r="I258" s="367"/>
    </row>
    <row r="259" spans="2:9" s="446" customFormat="1" ht="15.75" customHeight="1">
      <c r="B259" s="367"/>
      <c r="C259" s="367"/>
      <c r="D259" s="367"/>
      <c r="E259" s="367"/>
      <c r="F259" s="367"/>
      <c r="G259" s="367"/>
      <c r="H259" s="367"/>
      <c r="I259" s="367"/>
    </row>
    <row r="260" spans="2:9" s="446" customFormat="1" ht="15.75" customHeight="1">
      <c r="B260" s="367"/>
      <c r="C260" s="367"/>
      <c r="D260" s="367"/>
      <c r="E260" s="367"/>
      <c r="F260" s="367"/>
      <c r="G260" s="367"/>
      <c r="H260" s="367"/>
      <c r="I260" s="367"/>
    </row>
    <row r="261" spans="2:9" s="446" customFormat="1" ht="15.75" customHeight="1">
      <c r="B261" s="367"/>
      <c r="C261" s="367"/>
      <c r="D261" s="367"/>
      <c r="E261" s="367"/>
      <c r="F261" s="367"/>
      <c r="G261" s="367"/>
      <c r="H261" s="367"/>
      <c r="I261" s="367"/>
    </row>
    <row r="262" spans="2:9" s="446" customFormat="1" ht="15.75" customHeight="1">
      <c r="B262" s="367"/>
      <c r="C262" s="367"/>
      <c r="D262" s="367"/>
      <c r="E262" s="367"/>
      <c r="F262" s="367"/>
      <c r="G262" s="367"/>
      <c r="H262" s="367"/>
      <c r="I262" s="367"/>
    </row>
    <row r="263" spans="2:9" s="446" customFormat="1" ht="15.75" customHeight="1">
      <c r="B263" s="367"/>
      <c r="C263" s="367"/>
      <c r="D263" s="367"/>
      <c r="E263" s="367"/>
      <c r="F263" s="367"/>
      <c r="G263" s="367"/>
      <c r="H263" s="367"/>
      <c r="I263" s="367"/>
    </row>
    <row r="264" spans="2:9" s="446" customFormat="1" ht="15.75" customHeight="1">
      <c r="B264" s="367"/>
      <c r="C264" s="367"/>
      <c r="D264" s="367"/>
      <c r="E264" s="367"/>
      <c r="F264" s="367"/>
      <c r="G264" s="367"/>
      <c r="H264" s="367"/>
      <c r="I264" s="367"/>
    </row>
    <row r="265" spans="2:9" s="446" customFormat="1" ht="15.75" customHeight="1">
      <c r="B265" s="367"/>
      <c r="C265" s="367"/>
      <c r="D265" s="367"/>
      <c r="E265" s="367"/>
      <c r="F265" s="367"/>
      <c r="G265" s="367"/>
      <c r="H265" s="367"/>
      <c r="I265" s="367"/>
    </row>
    <row r="266" spans="2:9" s="446" customFormat="1" ht="15.75" customHeight="1">
      <c r="B266" s="367"/>
      <c r="C266" s="367"/>
      <c r="D266" s="367"/>
      <c r="E266" s="367"/>
      <c r="F266" s="367"/>
      <c r="G266" s="367"/>
      <c r="H266" s="367"/>
      <c r="I266" s="367"/>
    </row>
    <row r="267" spans="2:9" s="446" customFormat="1" ht="15.75" customHeight="1">
      <c r="B267" s="367"/>
      <c r="C267" s="367"/>
      <c r="D267" s="367"/>
      <c r="E267" s="367"/>
      <c r="F267" s="367"/>
      <c r="G267" s="367"/>
      <c r="H267" s="367"/>
      <c r="I267" s="367"/>
    </row>
    <row r="268" spans="2:9" s="446" customFormat="1" ht="15.75" customHeight="1">
      <c r="B268" s="367"/>
      <c r="C268" s="367"/>
      <c r="D268" s="367"/>
      <c r="E268" s="367"/>
      <c r="F268" s="367"/>
      <c r="G268" s="367"/>
      <c r="H268" s="367"/>
      <c r="I268" s="367"/>
    </row>
    <row r="269" spans="2:9" s="446" customFormat="1" ht="15.75" customHeight="1">
      <c r="B269" s="367"/>
      <c r="C269" s="367"/>
      <c r="D269" s="367"/>
      <c r="E269" s="367"/>
      <c r="F269" s="367"/>
      <c r="G269" s="367"/>
      <c r="H269" s="367"/>
      <c r="I269" s="367"/>
    </row>
    <row r="270" spans="2:9" s="446" customFormat="1" ht="15.75" customHeight="1">
      <c r="B270" s="367"/>
      <c r="C270" s="367"/>
      <c r="D270" s="367"/>
      <c r="E270" s="367"/>
      <c r="F270" s="367"/>
      <c r="G270" s="367"/>
      <c r="H270" s="367"/>
      <c r="I270" s="367"/>
    </row>
    <row r="271" spans="2:9" s="446" customFormat="1" ht="15.75" customHeight="1">
      <c r="B271" s="367"/>
      <c r="C271" s="367"/>
      <c r="D271" s="367"/>
      <c r="E271" s="367"/>
      <c r="F271" s="367"/>
      <c r="G271" s="367"/>
      <c r="H271" s="367"/>
      <c r="I271" s="367"/>
    </row>
    <row r="272" spans="2:9" s="446" customFormat="1" ht="15.75" customHeight="1">
      <c r="B272" s="367"/>
      <c r="C272" s="367"/>
      <c r="D272" s="367"/>
      <c r="E272" s="367"/>
      <c r="F272" s="367"/>
      <c r="G272" s="367"/>
      <c r="H272" s="367"/>
      <c r="I272" s="367"/>
    </row>
    <row r="273" spans="2:9" s="446" customFormat="1" ht="15.75" customHeight="1">
      <c r="B273" s="367"/>
      <c r="C273" s="367"/>
      <c r="D273" s="367"/>
      <c r="E273" s="367"/>
      <c r="F273" s="367"/>
      <c r="G273" s="367"/>
      <c r="H273" s="367"/>
      <c r="I273" s="367"/>
    </row>
    <row r="274" spans="2:9" s="446" customFormat="1" ht="15.75" customHeight="1">
      <c r="B274" s="367"/>
      <c r="C274" s="367"/>
      <c r="D274" s="367"/>
      <c r="E274" s="367"/>
      <c r="F274" s="367"/>
      <c r="G274" s="367"/>
      <c r="H274" s="367"/>
      <c r="I274" s="367"/>
    </row>
    <row r="275" spans="2:9" s="446" customFormat="1" ht="15.75" customHeight="1">
      <c r="B275" s="367"/>
      <c r="C275" s="367"/>
      <c r="D275" s="367"/>
      <c r="E275" s="367"/>
      <c r="F275" s="367"/>
      <c r="G275" s="367"/>
      <c r="H275" s="367"/>
      <c r="I275" s="367"/>
    </row>
    <row r="276" spans="2:9" s="446" customFormat="1" ht="15.75" customHeight="1">
      <c r="B276" s="367"/>
      <c r="C276" s="367"/>
      <c r="D276" s="367"/>
      <c r="E276" s="367"/>
      <c r="F276" s="367"/>
      <c r="G276" s="367"/>
      <c r="H276" s="367"/>
      <c r="I276" s="367"/>
    </row>
    <row r="277" spans="2:9" s="446" customFormat="1" ht="15.75" customHeight="1">
      <c r="B277" s="367"/>
      <c r="C277" s="367"/>
      <c r="D277" s="367"/>
      <c r="E277" s="367"/>
      <c r="F277" s="367"/>
      <c r="G277" s="367"/>
      <c r="H277" s="367"/>
      <c r="I277" s="367"/>
    </row>
    <row r="278" spans="2:9" s="446" customFormat="1" ht="15.75" customHeight="1">
      <c r="B278" s="367"/>
      <c r="C278" s="367"/>
      <c r="D278" s="367"/>
      <c r="E278" s="367"/>
      <c r="F278" s="367"/>
      <c r="G278" s="367"/>
      <c r="H278" s="367"/>
      <c r="I278" s="367"/>
    </row>
    <row r="279" spans="2:9" s="446" customFormat="1" ht="15.75" customHeight="1">
      <c r="B279" s="367"/>
      <c r="C279" s="367"/>
      <c r="D279" s="367"/>
      <c r="E279" s="367"/>
      <c r="F279" s="367"/>
      <c r="G279" s="367"/>
      <c r="H279" s="367"/>
      <c r="I279" s="367"/>
    </row>
    <row r="280" spans="2:9" s="446" customFormat="1" ht="15.75" customHeight="1">
      <c r="B280" s="367"/>
      <c r="C280" s="367"/>
      <c r="D280" s="367"/>
      <c r="E280" s="367"/>
      <c r="F280" s="367"/>
      <c r="G280" s="367"/>
      <c r="H280" s="367"/>
      <c r="I280" s="367"/>
    </row>
    <row r="281" spans="2:9" s="446" customFormat="1" ht="15.75" customHeight="1">
      <c r="B281" s="367"/>
      <c r="C281" s="367"/>
      <c r="D281" s="367"/>
      <c r="E281" s="367"/>
      <c r="F281" s="367"/>
      <c r="G281" s="367"/>
      <c r="H281" s="367"/>
      <c r="I281" s="367"/>
    </row>
    <row r="282" spans="2:9" s="446" customFormat="1" ht="15.75" customHeight="1">
      <c r="B282" s="367"/>
      <c r="C282" s="367"/>
      <c r="D282" s="367"/>
      <c r="E282" s="367"/>
      <c r="F282" s="367"/>
      <c r="G282" s="367"/>
      <c r="H282" s="367"/>
      <c r="I282" s="367"/>
    </row>
    <row r="283" spans="2:9" s="446" customFormat="1" ht="15.75" customHeight="1">
      <c r="B283" s="367"/>
      <c r="C283" s="367"/>
      <c r="D283" s="367"/>
      <c r="E283" s="367"/>
      <c r="F283" s="367"/>
      <c r="G283" s="367"/>
      <c r="H283" s="367"/>
      <c r="I283" s="367"/>
    </row>
    <row r="284" spans="2:9" s="446" customFormat="1" ht="15.75" customHeight="1">
      <c r="B284" s="367"/>
      <c r="C284" s="367"/>
      <c r="D284" s="367"/>
      <c r="E284" s="367"/>
      <c r="F284" s="367"/>
      <c r="G284" s="367"/>
      <c r="H284" s="367"/>
      <c r="I284" s="367"/>
    </row>
    <row r="285" spans="2:9" s="446" customFormat="1" ht="15.75" customHeight="1">
      <c r="B285" s="367"/>
      <c r="C285" s="367"/>
      <c r="D285" s="367"/>
      <c r="E285" s="367"/>
      <c r="F285" s="367"/>
      <c r="G285" s="367"/>
      <c r="H285" s="367"/>
      <c r="I285" s="367"/>
    </row>
    <row r="286" spans="2:9" s="446" customFormat="1" ht="15.75" customHeight="1">
      <c r="B286" s="367"/>
      <c r="C286" s="367"/>
      <c r="D286" s="367"/>
      <c r="E286" s="367"/>
      <c r="F286" s="367"/>
      <c r="G286" s="367"/>
      <c r="H286" s="367"/>
      <c r="I286" s="367"/>
    </row>
    <row r="287" spans="2:9" s="446" customFormat="1" ht="15.75" customHeight="1">
      <c r="B287" s="367"/>
      <c r="C287" s="367"/>
      <c r="D287" s="367"/>
      <c r="E287" s="367"/>
      <c r="F287" s="367"/>
      <c r="G287" s="367"/>
      <c r="H287" s="367"/>
      <c r="I287" s="367"/>
    </row>
    <row r="288" spans="2:9" s="446" customFormat="1" ht="15.75" customHeight="1">
      <c r="B288" s="367"/>
      <c r="C288" s="367"/>
      <c r="D288" s="367"/>
      <c r="E288" s="367"/>
      <c r="F288" s="367"/>
      <c r="G288" s="367"/>
      <c r="H288" s="367"/>
      <c r="I288" s="367"/>
    </row>
    <row r="289" spans="2:9" s="446" customFormat="1" ht="15.75" customHeight="1">
      <c r="B289" s="367"/>
      <c r="C289" s="367"/>
      <c r="D289" s="367"/>
      <c r="E289" s="367"/>
      <c r="F289" s="367"/>
      <c r="G289" s="367"/>
      <c r="H289" s="367"/>
      <c r="I289" s="367"/>
    </row>
    <row r="290" spans="2:9" s="446" customFormat="1" ht="15.75" customHeight="1">
      <c r="B290" s="367"/>
      <c r="C290" s="367"/>
      <c r="D290" s="367"/>
      <c r="E290" s="367"/>
      <c r="F290" s="367"/>
      <c r="G290" s="367"/>
      <c r="H290" s="367"/>
      <c r="I290" s="367"/>
    </row>
    <row r="291" spans="2:9" s="446" customFormat="1" ht="15.75" customHeight="1">
      <c r="B291" s="367"/>
      <c r="C291" s="367"/>
      <c r="D291" s="367"/>
      <c r="E291" s="367"/>
      <c r="F291" s="367"/>
      <c r="G291" s="367"/>
      <c r="H291" s="367"/>
      <c r="I291" s="367"/>
    </row>
    <row r="292" spans="2:9" s="446" customFormat="1" ht="15.75" customHeight="1">
      <c r="B292" s="367"/>
      <c r="C292" s="367"/>
      <c r="D292" s="367"/>
      <c r="E292" s="367"/>
      <c r="F292" s="367"/>
      <c r="G292" s="367"/>
      <c r="H292" s="367"/>
      <c r="I292" s="367"/>
    </row>
    <row r="293" spans="2:9" s="446" customFormat="1" ht="15.75" customHeight="1">
      <c r="B293" s="367"/>
      <c r="C293" s="367"/>
      <c r="D293" s="367"/>
      <c r="E293" s="367"/>
      <c r="F293" s="367"/>
      <c r="G293" s="367"/>
      <c r="H293" s="367"/>
      <c r="I293" s="367"/>
    </row>
    <row r="294" spans="2:9" s="446" customFormat="1" ht="15.75" customHeight="1">
      <c r="B294" s="367"/>
      <c r="C294" s="367"/>
      <c r="D294" s="367"/>
      <c r="E294" s="367"/>
      <c r="F294" s="367"/>
      <c r="G294" s="367"/>
      <c r="H294" s="367"/>
      <c r="I294" s="367"/>
    </row>
    <row r="295" spans="2:9" s="446" customFormat="1" ht="15.75" customHeight="1">
      <c r="B295" s="367"/>
      <c r="C295" s="367"/>
      <c r="D295" s="367"/>
      <c r="E295" s="367"/>
      <c r="F295" s="367"/>
      <c r="G295" s="367"/>
      <c r="H295" s="367"/>
      <c r="I295" s="367"/>
    </row>
    <row r="296" spans="2:9" s="446" customFormat="1" ht="15.75" customHeight="1">
      <c r="B296" s="367"/>
      <c r="C296" s="367"/>
      <c r="D296" s="367"/>
      <c r="E296" s="367"/>
      <c r="F296" s="367"/>
      <c r="G296" s="367"/>
      <c r="H296" s="367"/>
      <c r="I296" s="367"/>
    </row>
    <row r="297" spans="2:9" s="446" customFormat="1" ht="15.75" customHeight="1">
      <c r="B297" s="367"/>
      <c r="C297" s="367"/>
      <c r="D297" s="367"/>
      <c r="E297" s="367"/>
      <c r="F297" s="367"/>
      <c r="G297" s="367"/>
      <c r="H297" s="367"/>
      <c r="I297" s="367"/>
    </row>
    <row r="298" spans="2:9" s="446" customFormat="1" ht="15.75" customHeight="1">
      <c r="B298" s="367"/>
      <c r="C298" s="367"/>
      <c r="D298" s="367"/>
      <c r="E298" s="367"/>
      <c r="F298" s="367"/>
      <c r="G298" s="367"/>
      <c r="H298" s="367"/>
      <c r="I298" s="367"/>
    </row>
    <row r="299" spans="2:9" s="446" customFormat="1" ht="15.75" customHeight="1">
      <c r="B299" s="367"/>
      <c r="C299" s="367"/>
      <c r="D299" s="367"/>
      <c r="E299" s="367"/>
      <c r="F299" s="367"/>
      <c r="G299" s="367"/>
      <c r="H299" s="367"/>
      <c r="I299" s="367"/>
    </row>
    <row r="300" spans="2:9" s="446" customFormat="1" ht="15.75" customHeight="1">
      <c r="B300" s="367"/>
      <c r="C300" s="367"/>
      <c r="D300" s="367"/>
      <c r="E300" s="367"/>
      <c r="F300" s="367"/>
      <c r="G300" s="367"/>
      <c r="H300" s="367"/>
      <c r="I300" s="367"/>
    </row>
    <row r="301" spans="2:9" s="446" customFormat="1" ht="15.75" customHeight="1">
      <c r="B301" s="367"/>
      <c r="C301" s="367"/>
      <c r="D301" s="367"/>
      <c r="E301" s="367"/>
      <c r="F301" s="367"/>
      <c r="G301" s="367"/>
      <c r="H301" s="367"/>
      <c r="I301" s="367"/>
    </row>
    <row r="302" spans="2:9" s="446" customFormat="1" ht="15.75" customHeight="1">
      <c r="B302" s="367"/>
      <c r="C302" s="367"/>
      <c r="D302" s="367"/>
      <c r="E302" s="367"/>
      <c r="F302" s="367"/>
      <c r="G302" s="367"/>
      <c r="H302" s="367"/>
      <c r="I302" s="367"/>
    </row>
    <row r="303" spans="2:9" s="446" customFormat="1" ht="15.75" customHeight="1">
      <c r="B303" s="367"/>
      <c r="C303" s="367"/>
      <c r="D303" s="367"/>
      <c r="E303" s="367"/>
      <c r="F303" s="367"/>
      <c r="G303" s="367"/>
      <c r="H303" s="367"/>
      <c r="I303" s="367"/>
    </row>
    <row r="304" spans="2:9" s="446" customFormat="1" ht="15.75" customHeight="1">
      <c r="B304" s="367"/>
      <c r="C304" s="367"/>
      <c r="D304" s="367"/>
      <c r="E304" s="367"/>
      <c r="F304" s="367"/>
      <c r="G304" s="367"/>
      <c r="H304" s="367"/>
      <c r="I304" s="367"/>
    </row>
    <row r="305" spans="2:9" s="446" customFormat="1" ht="15.75" customHeight="1">
      <c r="B305" s="367"/>
      <c r="C305" s="367"/>
      <c r="D305" s="367"/>
      <c r="E305" s="367"/>
      <c r="F305" s="367"/>
      <c r="G305" s="367"/>
      <c r="H305" s="367"/>
      <c r="I305" s="367"/>
    </row>
    <row r="306" spans="2:9" s="446" customFormat="1" ht="15.75" customHeight="1">
      <c r="B306" s="367"/>
      <c r="C306" s="367"/>
      <c r="D306" s="367"/>
      <c r="E306" s="367"/>
      <c r="F306" s="367"/>
      <c r="G306" s="367"/>
      <c r="H306" s="367"/>
      <c r="I306" s="367"/>
    </row>
    <row r="307" spans="2:9" s="446" customFormat="1" ht="15.75" customHeight="1">
      <c r="B307" s="367"/>
      <c r="C307" s="367"/>
      <c r="D307" s="367"/>
      <c r="E307" s="367"/>
      <c r="F307" s="367"/>
      <c r="G307" s="367"/>
      <c r="H307" s="367"/>
      <c r="I307" s="367"/>
    </row>
    <row r="308" spans="2:9" s="446" customFormat="1" ht="15.75" customHeight="1">
      <c r="B308" s="367"/>
      <c r="C308" s="367"/>
      <c r="D308" s="367"/>
      <c r="E308" s="367"/>
      <c r="F308" s="367"/>
      <c r="G308" s="367"/>
      <c r="H308" s="367"/>
      <c r="I308" s="367"/>
    </row>
    <row r="309" spans="2:9" s="446" customFormat="1" ht="15.75" customHeight="1">
      <c r="B309" s="367"/>
      <c r="C309" s="367"/>
      <c r="D309" s="367"/>
      <c r="E309" s="367"/>
      <c r="F309" s="367"/>
      <c r="G309" s="367"/>
      <c r="H309" s="367"/>
      <c r="I309" s="367"/>
    </row>
    <row r="310" spans="2:9" s="446" customFormat="1" ht="15.75" customHeight="1">
      <c r="B310" s="367"/>
      <c r="C310" s="367"/>
      <c r="D310" s="367"/>
      <c r="E310" s="367"/>
      <c r="F310" s="367"/>
      <c r="G310" s="367"/>
      <c r="H310" s="367"/>
      <c r="I310" s="367"/>
    </row>
    <row r="311" spans="2:9" s="446" customFormat="1" ht="15.75" customHeight="1">
      <c r="B311" s="367"/>
      <c r="C311" s="367"/>
      <c r="D311" s="367"/>
      <c r="E311" s="367"/>
      <c r="F311" s="367"/>
      <c r="G311" s="367"/>
      <c r="H311" s="367"/>
      <c r="I311" s="367"/>
    </row>
    <row r="312" spans="2:9" s="446" customFormat="1" ht="15.75" customHeight="1">
      <c r="B312" s="367"/>
      <c r="C312" s="367"/>
      <c r="D312" s="367"/>
      <c r="E312" s="367"/>
      <c r="F312" s="367"/>
      <c r="G312" s="367"/>
      <c r="H312" s="367"/>
      <c r="I312" s="367"/>
    </row>
    <row r="313" spans="2:9" s="446" customFormat="1" ht="15.75" customHeight="1">
      <c r="B313" s="367"/>
      <c r="C313" s="367"/>
      <c r="D313" s="367"/>
      <c r="E313" s="367"/>
      <c r="F313" s="367"/>
      <c r="G313" s="367"/>
      <c r="H313" s="367"/>
      <c r="I313" s="367"/>
    </row>
    <row r="314" spans="2:9" s="446" customFormat="1" ht="15.75" customHeight="1">
      <c r="B314" s="367"/>
      <c r="C314" s="367"/>
      <c r="D314" s="367"/>
      <c r="E314" s="367"/>
      <c r="F314" s="367"/>
      <c r="G314" s="367"/>
      <c r="H314" s="367"/>
      <c r="I314" s="367"/>
    </row>
    <row r="315" spans="2:9" s="446" customFormat="1" ht="15.75" customHeight="1">
      <c r="B315" s="367"/>
      <c r="C315" s="367"/>
      <c r="D315" s="367"/>
      <c r="E315" s="367"/>
      <c r="F315" s="367"/>
      <c r="G315" s="367"/>
      <c r="H315" s="367"/>
      <c r="I315" s="367"/>
    </row>
    <row r="316" spans="2:9" s="446" customFormat="1" ht="15.75" customHeight="1">
      <c r="B316" s="367"/>
      <c r="C316" s="367"/>
      <c r="D316" s="367"/>
      <c r="E316" s="367"/>
      <c r="F316" s="367"/>
      <c r="G316" s="367"/>
      <c r="H316" s="367"/>
      <c r="I316" s="367"/>
    </row>
    <row r="317" spans="2:9" s="446" customFormat="1" ht="15.75" customHeight="1">
      <c r="B317" s="367"/>
      <c r="C317" s="367"/>
      <c r="D317" s="367"/>
      <c r="E317" s="367"/>
      <c r="F317" s="367"/>
      <c r="G317" s="367"/>
      <c r="H317" s="367"/>
      <c r="I317" s="367"/>
    </row>
    <row r="318" spans="2:9" s="446" customFormat="1" ht="15.75" customHeight="1">
      <c r="B318" s="367"/>
      <c r="C318" s="367"/>
      <c r="D318" s="367"/>
      <c r="E318" s="367"/>
      <c r="F318" s="367"/>
      <c r="G318" s="367"/>
      <c r="H318" s="367"/>
      <c r="I318" s="367"/>
    </row>
    <row r="319" spans="2:9" s="446" customFormat="1" ht="15.75" customHeight="1">
      <c r="B319" s="367"/>
      <c r="C319" s="367"/>
      <c r="D319" s="367"/>
      <c r="E319" s="367"/>
      <c r="F319" s="367"/>
      <c r="G319" s="367"/>
      <c r="H319" s="367"/>
      <c r="I319" s="367"/>
    </row>
    <row r="320" spans="2:9" s="446" customFormat="1" ht="15.75" customHeight="1">
      <c r="B320" s="367"/>
      <c r="C320" s="367"/>
      <c r="D320" s="367"/>
      <c r="E320" s="367"/>
      <c r="F320" s="367"/>
      <c r="G320" s="367"/>
      <c r="H320" s="367"/>
      <c r="I320" s="367"/>
    </row>
    <row r="321" spans="2:9" s="446" customFormat="1" ht="15.75" customHeight="1">
      <c r="B321" s="367"/>
      <c r="C321" s="367"/>
      <c r="D321" s="367"/>
      <c r="E321" s="367"/>
      <c r="F321" s="367"/>
      <c r="G321" s="367"/>
      <c r="H321" s="367"/>
      <c r="I321" s="367"/>
    </row>
    <row r="322" spans="2:9" s="446" customFormat="1" ht="15.75" customHeight="1">
      <c r="B322" s="367"/>
      <c r="C322" s="367"/>
      <c r="D322" s="367"/>
      <c r="E322" s="367"/>
      <c r="F322" s="367"/>
      <c r="G322" s="367"/>
      <c r="H322" s="367"/>
      <c r="I322" s="367"/>
    </row>
    <row r="323" spans="2:9" s="446" customFormat="1" ht="15.75" customHeight="1">
      <c r="B323" s="367"/>
      <c r="C323" s="367"/>
      <c r="D323" s="367"/>
      <c r="E323" s="367"/>
      <c r="F323" s="367"/>
      <c r="G323" s="367"/>
      <c r="H323" s="367"/>
      <c r="I323" s="367"/>
    </row>
    <row r="324" spans="2:9" s="446" customFormat="1" ht="15.75" customHeight="1">
      <c r="B324" s="367"/>
      <c r="C324" s="367"/>
      <c r="D324" s="367"/>
      <c r="E324" s="367"/>
      <c r="F324" s="367"/>
      <c r="G324" s="367"/>
      <c r="H324" s="367"/>
      <c r="I324" s="367"/>
    </row>
    <row r="325" spans="2:9" s="446" customFormat="1" ht="15.75" customHeight="1">
      <c r="B325" s="367"/>
      <c r="C325" s="367"/>
      <c r="D325" s="367"/>
      <c r="E325" s="367"/>
      <c r="F325" s="367"/>
      <c r="G325" s="367"/>
      <c r="H325" s="367"/>
      <c r="I325" s="367"/>
    </row>
    <row r="326" spans="2:9" s="446" customFormat="1" ht="15.75" customHeight="1">
      <c r="B326" s="367"/>
      <c r="C326" s="367"/>
      <c r="D326" s="367"/>
      <c r="E326" s="367"/>
      <c r="F326" s="367"/>
      <c r="G326" s="367"/>
      <c r="H326" s="367"/>
      <c r="I326" s="367"/>
    </row>
    <row r="327" spans="2:9" s="446" customFormat="1" ht="15.75" customHeight="1">
      <c r="B327" s="367"/>
      <c r="C327" s="367"/>
      <c r="D327" s="367"/>
      <c r="E327" s="367"/>
      <c r="F327" s="367"/>
      <c r="G327" s="367"/>
      <c r="H327" s="367"/>
      <c r="I327" s="367"/>
    </row>
    <row r="328" spans="2:9" s="446" customFormat="1" ht="15.75" customHeight="1">
      <c r="B328" s="367"/>
      <c r="C328" s="367"/>
      <c r="D328" s="367"/>
      <c r="E328" s="367"/>
      <c r="F328" s="367"/>
      <c r="G328" s="367"/>
      <c r="H328" s="367"/>
      <c r="I328" s="367"/>
    </row>
    <row r="329" spans="2:9" s="446" customFormat="1" ht="15.75" customHeight="1">
      <c r="B329" s="367"/>
      <c r="C329" s="367"/>
      <c r="D329" s="367"/>
      <c r="E329" s="367"/>
      <c r="F329" s="367"/>
      <c r="G329" s="367"/>
      <c r="H329" s="367"/>
      <c r="I329" s="367"/>
    </row>
    <row r="330" spans="2:9" s="446" customFormat="1" ht="15.75" customHeight="1">
      <c r="B330" s="367"/>
      <c r="C330" s="367"/>
      <c r="D330" s="367"/>
      <c r="E330" s="367"/>
      <c r="F330" s="367"/>
      <c r="G330" s="367"/>
      <c r="H330" s="367"/>
      <c r="I330" s="367"/>
    </row>
    <row r="331" spans="2:9" s="446" customFormat="1" ht="15.75" customHeight="1">
      <c r="B331" s="367"/>
      <c r="C331" s="367"/>
      <c r="D331" s="367"/>
      <c r="E331" s="367"/>
      <c r="F331" s="367"/>
      <c r="G331" s="367"/>
      <c r="H331" s="367"/>
      <c r="I331" s="367"/>
    </row>
    <row r="332" spans="2:9" s="446" customFormat="1" ht="15.75" customHeight="1">
      <c r="B332" s="367"/>
      <c r="C332" s="367"/>
      <c r="D332" s="367"/>
      <c r="E332" s="367"/>
      <c r="F332" s="367"/>
      <c r="G332" s="367"/>
      <c r="H332" s="367"/>
      <c r="I332" s="367"/>
    </row>
    <row r="333" spans="2:9" s="446" customFormat="1" ht="15.75" customHeight="1">
      <c r="B333" s="367"/>
      <c r="C333" s="367"/>
      <c r="D333" s="367"/>
      <c r="E333" s="367"/>
      <c r="F333" s="367"/>
      <c r="G333" s="367"/>
      <c r="H333" s="367"/>
      <c r="I333" s="367"/>
    </row>
    <row r="334" spans="2:9" s="446" customFormat="1" ht="15.75" customHeight="1">
      <c r="B334" s="367"/>
      <c r="C334" s="367"/>
      <c r="D334" s="367"/>
      <c r="E334" s="367"/>
      <c r="F334" s="367"/>
      <c r="G334" s="367"/>
      <c r="H334" s="367"/>
      <c r="I334" s="367"/>
    </row>
    <row r="335" spans="2:9" s="446" customFormat="1" ht="15.75" customHeight="1">
      <c r="B335" s="367"/>
      <c r="C335" s="367"/>
      <c r="D335" s="367"/>
      <c r="E335" s="367"/>
      <c r="F335" s="367"/>
      <c r="G335" s="367"/>
      <c r="H335" s="367"/>
      <c r="I335" s="367"/>
    </row>
    <row r="336" spans="2:9" s="446" customFormat="1" ht="15.75" customHeight="1">
      <c r="B336" s="367"/>
      <c r="C336" s="367"/>
      <c r="D336" s="367"/>
      <c r="E336" s="367"/>
      <c r="F336" s="367"/>
      <c r="G336" s="367"/>
      <c r="H336" s="367"/>
      <c r="I336" s="367"/>
    </row>
    <row r="337" spans="2:9" s="446" customFormat="1" ht="15.75" customHeight="1">
      <c r="B337" s="367"/>
      <c r="C337" s="367"/>
      <c r="D337" s="367"/>
      <c r="E337" s="367"/>
      <c r="F337" s="367"/>
      <c r="G337" s="367"/>
      <c r="H337" s="367"/>
      <c r="I337" s="367"/>
    </row>
    <row r="338" spans="2:9" s="446" customFormat="1" ht="15.75" customHeight="1">
      <c r="B338" s="367"/>
      <c r="C338" s="367"/>
      <c r="D338" s="367"/>
      <c r="E338" s="367"/>
      <c r="F338" s="367"/>
      <c r="G338" s="367"/>
      <c r="H338" s="367"/>
      <c r="I338" s="367"/>
    </row>
    <row r="339" spans="2:9" s="446" customFormat="1" ht="15.75" customHeight="1">
      <c r="B339" s="367"/>
      <c r="C339" s="367"/>
      <c r="D339" s="367"/>
      <c r="E339" s="367"/>
      <c r="F339" s="367"/>
      <c r="G339" s="367"/>
      <c r="H339" s="367"/>
      <c r="I339" s="367"/>
    </row>
    <row r="340" spans="2:9" s="446" customFormat="1" ht="15.75" customHeight="1">
      <c r="B340" s="367"/>
      <c r="C340" s="367"/>
      <c r="D340" s="367"/>
      <c r="E340" s="367"/>
      <c r="F340" s="367"/>
      <c r="G340" s="367"/>
      <c r="H340" s="367"/>
      <c r="I340" s="367"/>
    </row>
    <row r="341" spans="2:9" s="446" customFormat="1" ht="15.75" customHeight="1">
      <c r="B341" s="367"/>
      <c r="C341" s="367"/>
      <c r="D341" s="367"/>
      <c r="E341" s="367"/>
      <c r="F341" s="367"/>
      <c r="G341" s="367"/>
      <c r="H341" s="367"/>
      <c r="I341" s="367"/>
    </row>
    <row r="342" spans="2:9" s="446" customFormat="1" ht="15.75" customHeight="1">
      <c r="B342" s="367"/>
      <c r="C342" s="367"/>
      <c r="D342" s="367"/>
      <c r="E342" s="367"/>
      <c r="F342" s="367"/>
      <c r="G342" s="367"/>
      <c r="H342" s="367"/>
      <c r="I342" s="367"/>
    </row>
    <row r="343" spans="2:9" s="446" customFormat="1" ht="15.75" customHeight="1">
      <c r="B343" s="367"/>
      <c r="C343" s="367"/>
      <c r="D343" s="367"/>
      <c r="E343" s="367"/>
      <c r="F343" s="367"/>
      <c r="G343" s="367"/>
      <c r="H343" s="367"/>
      <c r="I343" s="367"/>
    </row>
    <row r="344" spans="2:9" s="446" customFormat="1" ht="15.75" customHeight="1">
      <c r="B344" s="367"/>
      <c r="C344" s="367"/>
      <c r="D344" s="367"/>
      <c r="E344" s="367"/>
      <c r="F344" s="367"/>
      <c r="G344" s="367"/>
      <c r="H344" s="367"/>
      <c r="I344" s="367"/>
    </row>
    <row r="345" spans="2:9" s="446" customFormat="1" ht="15.75" customHeight="1">
      <c r="B345" s="367"/>
      <c r="C345" s="367"/>
      <c r="D345" s="367"/>
      <c r="E345" s="367"/>
      <c r="F345" s="367"/>
      <c r="G345" s="367"/>
      <c r="H345" s="367"/>
      <c r="I345" s="367"/>
    </row>
    <row r="346" spans="2:9" s="446" customFormat="1" ht="15.75" customHeight="1">
      <c r="B346" s="367"/>
      <c r="C346" s="367"/>
      <c r="D346" s="367"/>
      <c r="E346" s="367"/>
      <c r="F346" s="367"/>
      <c r="G346" s="367"/>
      <c r="H346" s="367"/>
      <c r="I346" s="367"/>
    </row>
    <row r="347" spans="2:9" s="446" customFormat="1" ht="15.75" customHeight="1">
      <c r="B347" s="367"/>
      <c r="C347" s="367"/>
      <c r="D347" s="367"/>
      <c r="E347" s="367"/>
      <c r="F347" s="367"/>
      <c r="G347" s="367"/>
      <c r="H347" s="367"/>
      <c r="I347" s="367"/>
    </row>
    <row r="348" spans="2:9" s="446" customFormat="1" ht="15.75" customHeight="1">
      <c r="B348" s="367"/>
      <c r="C348" s="367"/>
      <c r="D348" s="367"/>
      <c r="E348" s="367"/>
      <c r="F348" s="367"/>
      <c r="G348" s="367"/>
      <c r="H348" s="367"/>
      <c r="I348" s="367"/>
    </row>
    <row r="349" spans="2:9" s="446" customFormat="1" ht="15.75" customHeight="1">
      <c r="B349" s="367"/>
      <c r="C349" s="367"/>
      <c r="D349" s="367"/>
      <c r="E349" s="367"/>
      <c r="F349" s="367"/>
      <c r="G349" s="367"/>
      <c r="H349" s="367"/>
      <c r="I349" s="367"/>
    </row>
    <row r="350" spans="2:9" s="446" customFormat="1" ht="15.75" customHeight="1">
      <c r="B350" s="367"/>
      <c r="C350" s="367"/>
      <c r="D350" s="367"/>
      <c r="E350" s="367"/>
      <c r="F350" s="367"/>
      <c r="G350" s="367"/>
      <c r="H350" s="367"/>
      <c r="I350" s="367"/>
    </row>
    <row r="351" spans="2:9" s="446" customFormat="1" ht="15.75" customHeight="1">
      <c r="B351" s="367"/>
      <c r="C351" s="367"/>
      <c r="D351" s="367"/>
      <c r="E351" s="367"/>
      <c r="F351" s="367"/>
      <c r="G351" s="367"/>
      <c r="H351" s="367"/>
      <c r="I351" s="367"/>
    </row>
    <row r="352" spans="2:9" s="446" customFormat="1" ht="15.75" customHeight="1">
      <c r="B352" s="367"/>
      <c r="C352" s="367"/>
      <c r="D352" s="367"/>
      <c r="E352" s="367"/>
      <c r="F352" s="367"/>
      <c r="G352" s="367"/>
      <c r="H352" s="367"/>
      <c r="I352" s="367"/>
    </row>
    <row r="353" spans="2:9" s="446" customFormat="1" ht="15.75" customHeight="1">
      <c r="B353" s="367"/>
      <c r="C353" s="367"/>
      <c r="D353" s="367"/>
      <c r="E353" s="367"/>
      <c r="F353" s="367"/>
      <c r="G353" s="367"/>
      <c r="H353" s="367"/>
      <c r="I353" s="367"/>
    </row>
    <row r="354" spans="2:9" s="446" customFormat="1" ht="15.75" customHeight="1">
      <c r="B354" s="367"/>
      <c r="C354" s="367"/>
      <c r="D354" s="367"/>
      <c r="E354" s="367"/>
      <c r="F354" s="367"/>
      <c r="G354" s="367"/>
      <c r="H354" s="367"/>
      <c r="I354" s="367"/>
    </row>
    <row r="355" spans="2:9" s="446" customFormat="1" ht="15.75" customHeight="1">
      <c r="B355" s="367"/>
      <c r="C355" s="367"/>
      <c r="D355" s="367"/>
      <c r="E355" s="367"/>
      <c r="F355" s="367"/>
      <c r="G355" s="367"/>
      <c r="H355" s="367"/>
      <c r="I355" s="367"/>
    </row>
    <row r="356" spans="2:9" s="446" customFormat="1" ht="15.75" customHeight="1">
      <c r="B356" s="367"/>
      <c r="C356" s="367"/>
      <c r="D356" s="367"/>
      <c r="E356" s="367"/>
      <c r="F356" s="367"/>
      <c r="G356" s="367"/>
      <c r="H356" s="367"/>
      <c r="I356" s="367"/>
    </row>
    <row r="357" spans="2:9" s="446" customFormat="1" ht="15.75" customHeight="1">
      <c r="B357" s="367"/>
      <c r="C357" s="367"/>
      <c r="D357" s="367"/>
      <c r="E357" s="367"/>
      <c r="F357" s="367"/>
      <c r="G357" s="367"/>
      <c r="H357" s="367"/>
      <c r="I357" s="367"/>
    </row>
    <row r="358" spans="2:9" s="446" customFormat="1" ht="15.75" customHeight="1">
      <c r="B358" s="367"/>
      <c r="C358" s="367"/>
      <c r="D358" s="367"/>
      <c r="E358" s="367"/>
      <c r="F358" s="367"/>
      <c r="G358" s="367"/>
      <c r="H358" s="367"/>
      <c r="I358" s="367"/>
    </row>
    <row r="359" spans="2:9" s="446" customFormat="1" ht="15.75" customHeight="1">
      <c r="B359" s="367"/>
      <c r="C359" s="367"/>
      <c r="D359" s="367"/>
      <c r="E359" s="367"/>
      <c r="F359" s="367"/>
      <c r="G359" s="367"/>
      <c r="H359" s="367"/>
      <c r="I359" s="367"/>
    </row>
    <row r="360" spans="2:9" s="446" customFormat="1" ht="15.75" customHeight="1">
      <c r="B360" s="367"/>
      <c r="C360" s="367"/>
      <c r="D360" s="367"/>
      <c r="E360" s="367"/>
      <c r="F360" s="367"/>
      <c r="G360" s="367"/>
      <c r="H360" s="367"/>
      <c r="I360" s="367"/>
    </row>
    <row r="361" spans="2:9" s="446" customFormat="1" ht="15.75" customHeight="1">
      <c r="B361" s="367"/>
      <c r="C361" s="367"/>
      <c r="D361" s="367"/>
      <c r="E361" s="367"/>
      <c r="F361" s="367"/>
      <c r="G361" s="367"/>
      <c r="H361" s="367"/>
      <c r="I361" s="367"/>
    </row>
    <row r="362" spans="2:9" s="446" customFormat="1" ht="15.75" customHeight="1">
      <c r="B362" s="367"/>
      <c r="C362" s="367"/>
      <c r="D362" s="367"/>
      <c r="E362" s="367"/>
      <c r="F362" s="367"/>
      <c r="G362" s="367"/>
      <c r="H362" s="367"/>
      <c r="I362" s="367"/>
    </row>
    <row r="363" spans="2:9" s="446" customFormat="1" ht="15.75" customHeight="1">
      <c r="B363" s="367"/>
      <c r="C363" s="367"/>
      <c r="D363" s="367"/>
      <c r="E363" s="367"/>
      <c r="F363" s="367"/>
      <c r="G363" s="367"/>
      <c r="H363" s="367"/>
      <c r="I363" s="367"/>
    </row>
    <row r="364" spans="2:9" s="446" customFormat="1" ht="15.75" customHeight="1">
      <c r="B364" s="367"/>
      <c r="C364" s="367"/>
      <c r="D364" s="367"/>
      <c r="E364" s="367"/>
      <c r="F364" s="367"/>
      <c r="G364" s="367"/>
      <c r="H364" s="367"/>
      <c r="I364" s="367"/>
    </row>
    <row r="365" spans="2:9" s="446" customFormat="1" ht="15.75" customHeight="1">
      <c r="B365" s="367"/>
      <c r="C365" s="367"/>
      <c r="D365" s="367"/>
      <c r="E365" s="367"/>
      <c r="F365" s="367"/>
      <c r="G365" s="367"/>
      <c r="H365" s="367"/>
      <c r="I365" s="367"/>
    </row>
    <row r="366" spans="2:9" s="446" customFormat="1" ht="15.75" customHeight="1">
      <c r="B366" s="367"/>
      <c r="C366" s="367"/>
      <c r="D366" s="367"/>
      <c r="E366" s="367"/>
      <c r="F366" s="367"/>
      <c r="G366" s="367"/>
      <c r="H366" s="367"/>
      <c r="I366" s="367"/>
    </row>
    <row r="367" spans="2:9" s="446" customFormat="1" ht="15.75" customHeight="1">
      <c r="B367" s="367"/>
      <c r="C367" s="367"/>
      <c r="D367" s="367"/>
      <c r="E367" s="367"/>
      <c r="F367" s="367"/>
      <c r="G367" s="367"/>
      <c r="H367" s="367"/>
      <c r="I367" s="367"/>
    </row>
    <row r="368" spans="2:9" s="446" customFormat="1" ht="15.75" customHeight="1">
      <c r="B368" s="367"/>
      <c r="C368" s="367"/>
      <c r="D368" s="367"/>
      <c r="E368" s="367"/>
      <c r="F368" s="367"/>
      <c r="G368" s="367"/>
      <c r="H368" s="367"/>
      <c r="I368" s="367"/>
    </row>
    <row r="369" spans="2:9" s="446" customFormat="1" ht="15.75" customHeight="1">
      <c r="B369" s="367"/>
      <c r="C369" s="367"/>
      <c r="D369" s="367"/>
      <c r="E369" s="367"/>
      <c r="F369" s="367"/>
      <c r="G369" s="367"/>
      <c r="H369" s="367"/>
      <c r="I369" s="367"/>
    </row>
    <row r="370" spans="2:9" s="446" customFormat="1" ht="15.75" customHeight="1">
      <c r="B370" s="367"/>
      <c r="C370" s="367"/>
      <c r="D370" s="367"/>
      <c r="E370" s="367"/>
      <c r="F370" s="367"/>
      <c r="G370" s="367"/>
      <c r="H370" s="367"/>
      <c r="I370" s="367"/>
    </row>
    <row r="371" spans="2:9" s="446" customFormat="1" ht="15.75" customHeight="1">
      <c r="B371" s="367"/>
      <c r="C371" s="367"/>
      <c r="D371" s="367"/>
      <c r="E371" s="367"/>
      <c r="F371" s="367"/>
      <c r="G371" s="367"/>
      <c r="H371" s="367"/>
      <c r="I371" s="367"/>
    </row>
    <row r="372" spans="2:9" s="446" customFormat="1" ht="15.75" customHeight="1">
      <c r="B372" s="367"/>
      <c r="C372" s="367"/>
      <c r="D372" s="367"/>
      <c r="E372" s="367"/>
      <c r="F372" s="367"/>
      <c r="G372" s="367"/>
      <c r="H372" s="367"/>
      <c r="I372" s="367"/>
    </row>
    <row r="373" spans="2:9" s="446" customFormat="1" ht="15.75" customHeight="1">
      <c r="B373" s="367"/>
      <c r="C373" s="367"/>
      <c r="D373" s="367"/>
      <c r="E373" s="367"/>
      <c r="F373" s="367"/>
      <c r="G373" s="367"/>
      <c r="H373" s="367"/>
      <c r="I373" s="367"/>
    </row>
    <row r="374" spans="2:9" s="446" customFormat="1" ht="15.75" customHeight="1">
      <c r="B374" s="367"/>
      <c r="C374" s="367"/>
      <c r="D374" s="367"/>
      <c r="E374" s="367"/>
      <c r="F374" s="367"/>
      <c r="G374" s="367"/>
      <c r="H374" s="367"/>
      <c r="I374" s="367"/>
    </row>
    <row r="375" spans="2:9" s="446" customFormat="1" ht="15.75" customHeight="1">
      <c r="B375" s="367"/>
      <c r="C375" s="367"/>
      <c r="D375" s="367"/>
      <c r="E375" s="367"/>
      <c r="F375" s="367"/>
      <c r="G375" s="367"/>
      <c r="H375" s="367"/>
      <c r="I375" s="367"/>
    </row>
    <row r="376" spans="2:9" s="446" customFormat="1" ht="15.75" customHeight="1">
      <c r="B376" s="367"/>
      <c r="C376" s="367"/>
      <c r="D376" s="367"/>
      <c r="E376" s="367"/>
      <c r="F376" s="367"/>
      <c r="G376" s="367"/>
      <c r="H376" s="367"/>
      <c r="I376" s="367"/>
    </row>
    <row r="377" spans="2:9" s="446" customFormat="1" ht="15.75" customHeight="1">
      <c r="B377" s="367"/>
      <c r="C377" s="367"/>
      <c r="D377" s="367"/>
      <c r="E377" s="367"/>
      <c r="F377" s="367"/>
      <c r="G377" s="367"/>
      <c r="H377" s="367"/>
      <c r="I377" s="367"/>
    </row>
    <row r="378" spans="2:9" s="446" customFormat="1" ht="15.75" customHeight="1">
      <c r="B378" s="367"/>
      <c r="C378" s="367"/>
      <c r="D378" s="367"/>
      <c r="E378" s="367"/>
      <c r="F378" s="367"/>
      <c r="G378" s="367"/>
      <c r="H378" s="367"/>
      <c r="I378" s="367"/>
    </row>
    <row r="379" spans="2:9" s="446" customFormat="1" ht="15.75" customHeight="1">
      <c r="B379" s="367"/>
      <c r="C379" s="367"/>
      <c r="D379" s="367"/>
      <c r="E379" s="367"/>
      <c r="F379" s="367"/>
      <c r="G379" s="367"/>
      <c r="H379" s="367"/>
      <c r="I379" s="367"/>
    </row>
    <row r="380" spans="2:9" s="446" customFormat="1" ht="15.75" customHeight="1">
      <c r="B380" s="367"/>
      <c r="C380" s="367"/>
      <c r="D380" s="367"/>
      <c r="E380" s="367"/>
      <c r="F380" s="367"/>
      <c r="G380" s="367"/>
      <c r="H380" s="367"/>
      <c r="I380" s="367"/>
    </row>
    <row r="381" spans="2:9" s="446" customFormat="1" ht="15.75" customHeight="1">
      <c r="B381" s="367"/>
      <c r="C381" s="367"/>
      <c r="D381" s="367"/>
      <c r="E381" s="367"/>
      <c r="F381" s="367"/>
      <c r="G381" s="367"/>
      <c r="H381" s="367"/>
      <c r="I381" s="367"/>
    </row>
    <row r="382" spans="2:9" s="446" customFormat="1" ht="15.75" customHeight="1">
      <c r="B382" s="367"/>
      <c r="C382" s="367"/>
      <c r="D382" s="367"/>
      <c r="E382" s="367"/>
      <c r="F382" s="367"/>
      <c r="G382" s="367"/>
      <c r="H382" s="367"/>
      <c r="I382" s="367"/>
    </row>
    <row r="383" spans="2:9" s="446" customFormat="1" ht="15.75" customHeight="1">
      <c r="B383" s="367"/>
      <c r="C383" s="367"/>
      <c r="D383" s="367"/>
      <c r="E383" s="367"/>
      <c r="F383" s="367"/>
      <c r="G383" s="367"/>
      <c r="H383" s="367"/>
      <c r="I383" s="367"/>
    </row>
    <row r="384" spans="2:9" s="446" customFormat="1" ht="15.75" customHeight="1">
      <c r="B384" s="367"/>
      <c r="C384" s="367"/>
      <c r="D384" s="367"/>
      <c r="E384" s="367"/>
      <c r="F384" s="367"/>
      <c r="G384" s="367"/>
      <c r="H384" s="367"/>
      <c r="I384" s="367"/>
    </row>
    <row r="385" spans="2:9" s="446" customFormat="1" ht="15.75" customHeight="1">
      <c r="B385" s="367"/>
      <c r="C385" s="367"/>
      <c r="D385" s="367"/>
      <c r="E385" s="367"/>
      <c r="F385" s="367"/>
      <c r="G385" s="367"/>
      <c r="H385" s="367"/>
      <c r="I385" s="367"/>
    </row>
    <row r="386" spans="2:9" s="446" customFormat="1" ht="15.75" customHeight="1">
      <c r="B386" s="367"/>
      <c r="C386" s="367"/>
      <c r="D386" s="367"/>
      <c r="E386" s="367"/>
      <c r="F386" s="367"/>
      <c r="G386" s="367"/>
      <c r="H386" s="367"/>
      <c r="I386" s="367"/>
    </row>
    <row r="387" spans="2:9" s="446" customFormat="1" ht="15.75" customHeight="1">
      <c r="B387" s="367"/>
      <c r="C387" s="367"/>
      <c r="D387" s="367"/>
      <c r="E387" s="367"/>
      <c r="F387" s="367"/>
      <c r="G387" s="367"/>
      <c r="H387" s="367"/>
      <c r="I387" s="367"/>
    </row>
    <row r="388" spans="2:9" s="446" customFormat="1" ht="15.75" customHeight="1">
      <c r="B388" s="367"/>
      <c r="C388" s="367"/>
      <c r="D388" s="367"/>
      <c r="E388" s="367"/>
      <c r="F388" s="367"/>
      <c r="G388" s="367"/>
      <c r="H388" s="367"/>
      <c r="I388" s="367"/>
    </row>
    <row r="389" spans="2:9" s="446" customFormat="1" ht="15.75" customHeight="1">
      <c r="B389" s="367"/>
      <c r="C389" s="367"/>
      <c r="D389" s="367"/>
      <c r="E389" s="367"/>
      <c r="F389" s="367"/>
      <c r="G389" s="367"/>
      <c r="H389" s="367"/>
      <c r="I389" s="367"/>
    </row>
    <row r="390" spans="2:9" s="446" customFormat="1" ht="15.75" customHeight="1">
      <c r="B390" s="367"/>
      <c r="C390" s="367"/>
      <c r="D390" s="367"/>
      <c r="E390" s="367"/>
      <c r="F390" s="367"/>
      <c r="G390" s="367"/>
      <c r="H390" s="367"/>
      <c r="I390" s="367"/>
    </row>
    <row r="391" spans="2:9" s="446" customFormat="1" ht="15.75" customHeight="1">
      <c r="B391" s="367"/>
      <c r="C391" s="367"/>
      <c r="D391" s="367"/>
      <c r="E391" s="367"/>
      <c r="F391" s="367"/>
      <c r="G391" s="367"/>
      <c r="H391" s="367"/>
      <c r="I391" s="367"/>
    </row>
    <row r="392" spans="2:9" s="446" customFormat="1" ht="15.75" customHeight="1">
      <c r="B392" s="367"/>
      <c r="C392" s="367"/>
      <c r="D392" s="367"/>
      <c r="E392" s="367"/>
      <c r="F392" s="367"/>
      <c r="G392" s="367"/>
      <c r="H392" s="367"/>
      <c r="I392" s="367"/>
    </row>
    <row r="393" spans="2:9" s="446" customFormat="1" ht="15.75" customHeight="1">
      <c r="B393" s="367"/>
      <c r="C393" s="367"/>
      <c r="D393" s="367"/>
      <c r="E393" s="367"/>
      <c r="F393" s="367"/>
      <c r="G393" s="367"/>
      <c r="H393" s="367"/>
      <c r="I393" s="367"/>
    </row>
    <row r="394" spans="2:9" s="446" customFormat="1" ht="15.75" customHeight="1">
      <c r="B394" s="367"/>
      <c r="C394" s="367"/>
      <c r="D394" s="367"/>
      <c r="E394" s="367"/>
      <c r="F394" s="367"/>
      <c r="G394" s="367"/>
      <c r="H394" s="367"/>
      <c r="I394" s="367"/>
    </row>
    <row r="395" spans="2:9" s="446" customFormat="1" ht="15.75" customHeight="1">
      <c r="B395" s="367"/>
      <c r="C395" s="367"/>
      <c r="D395" s="367"/>
      <c r="E395" s="367"/>
      <c r="F395" s="367"/>
      <c r="G395" s="367"/>
      <c r="H395" s="367"/>
      <c r="I395" s="367"/>
    </row>
    <row r="396" spans="2:9" s="446" customFormat="1" ht="15.75" customHeight="1">
      <c r="B396" s="367"/>
      <c r="C396" s="367"/>
      <c r="D396" s="367"/>
      <c r="E396" s="367"/>
      <c r="F396" s="367"/>
      <c r="G396" s="367"/>
      <c r="H396" s="367"/>
      <c r="I396" s="367"/>
    </row>
    <row r="397" spans="2:9" s="446" customFormat="1" ht="15.75" customHeight="1">
      <c r="B397" s="367"/>
      <c r="C397" s="367"/>
      <c r="D397" s="367"/>
      <c r="E397" s="367"/>
      <c r="F397" s="367"/>
      <c r="G397" s="367"/>
      <c r="H397" s="367"/>
      <c r="I397" s="367"/>
    </row>
    <row r="398" spans="2:9" s="446" customFormat="1" ht="15.75" customHeight="1">
      <c r="B398" s="367"/>
      <c r="C398" s="367"/>
      <c r="D398" s="367"/>
      <c r="E398" s="367"/>
      <c r="F398" s="367"/>
      <c r="G398" s="367"/>
      <c r="H398" s="367"/>
      <c r="I398" s="367"/>
    </row>
    <row r="399" spans="2:9" s="446" customFormat="1" ht="15.75" customHeight="1">
      <c r="B399" s="367"/>
      <c r="C399" s="367"/>
      <c r="D399" s="367"/>
      <c r="E399" s="367"/>
      <c r="F399" s="367"/>
      <c r="G399" s="367"/>
      <c r="H399" s="367"/>
      <c r="I399" s="367"/>
    </row>
    <row r="400" spans="2:9" s="446" customFormat="1" ht="15.75" customHeight="1">
      <c r="B400" s="367"/>
      <c r="C400" s="367"/>
      <c r="D400" s="367"/>
      <c r="E400" s="367"/>
      <c r="F400" s="367"/>
      <c r="G400" s="367"/>
      <c r="H400" s="367"/>
      <c r="I400" s="367"/>
    </row>
    <row r="401" spans="2:9" s="446" customFormat="1" ht="15.75" customHeight="1">
      <c r="B401" s="367"/>
      <c r="C401" s="367"/>
      <c r="D401" s="367"/>
      <c r="E401" s="367"/>
      <c r="F401" s="367"/>
      <c r="G401" s="367"/>
      <c r="H401" s="367"/>
      <c r="I401" s="367"/>
    </row>
    <row r="402" spans="2:9" s="446" customFormat="1" ht="15.75" customHeight="1">
      <c r="B402" s="367"/>
      <c r="C402" s="367"/>
      <c r="D402" s="367"/>
      <c r="E402" s="367"/>
      <c r="F402" s="367"/>
      <c r="G402" s="367"/>
      <c r="H402" s="367"/>
      <c r="I402" s="367"/>
    </row>
    <row r="403" spans="2:9" s="446" customFormat="1" ht="15.75" customHeight="1">
      <c r="B403" s="367"/>
      <c r="C403" s="367"/>
      <c r="D403" s="367"/>
      <c r="E403" s="367"/>
      <c r="F403" s="367"/>
      <c r="G403" s="367"/>
      <c r="H403" s="367"/>
      <c r="I403" s="367"/>
    </row>
    <row r="404" spans="2:9" s="446" customFormat="1" ht="15.75" customHeight="1">
      <c r="B404" s="367"/>
      <c r="C404" s="367"/>
      <c r="D404" s="367"/>
      <c r="E404" s="367"/>
      <c r="F404" s="367"/>
      <c r="G404" s="367"/>
      <c r="H404" s="367"/>
      <c r="I404" s="367"/>
    </row>
    <row r="405" spans="2:9" s="446" customFormat="1" ht="15.75" customHeight="1">
      <c r="B405" s="367"/>
      <c r="C405" s="367"/>
      <c r="D405" s="367"/>
      <c r="E405" s="367"/>
      <c r="F405" s="367"/>
      <c r="G405" s="367"/>
      <c r="H405" s="367"/>
      <c r="I405" s="367"/>
    </row>
    <row r="406" spans="2:9" s="446" customFormat="1" ht="15.75" customHeight="1">
      <c r="B406" s="367"/>
      <c r="C406" s="367"/>
      <c r="D406" s="367"/>
      <c r="E406" s="367"/>
      <c r="F406" s="367"/>
      <c r="G406" s="367"/>
      <c r="H406" s="367"/>
      <c r="I406" s="367"/>
    </row>
    <row r="407" spans="2:9" s="446" customFormat="1" ht="15.75" customHeight="1">
      <c r="B407" s="367"/>
      <c r="C407" s="367"/>
      <c r="D407" s="367"/>
      <c r="E407" s="367"/>
      <c r="F407" s="367"/>
      <c r="G407" s="367"/>
      <c r="H407" s="367"/>
      <c r="I407" s="367"/>
    </row>
    <row r="408" spans="2:9" s="446" customFormat="1" ht="15.75" customHeight="1">
      <c r="B408" s="367"/>
      <c r="C408" s="367"/>
      <c r="D408" s="367"/>
      <c r="E408" s="367"/>
      <c r="F408" s="367"/>
      <c r="G408" s="367"/>
      <c r="H408" s="367"/>
      <c r="I408" s="367"/>
    </row>
    <row r="409" spans="2:9" s="446" customFormat="1" ht="15.75" customHeight="1">
      <c r="B409" s="367"/>
      <c r="C409" s="367"/>
      <c r="D409" s="367"/>
      <c r="E409" s="367"/>
      <c r="F409" s="367"/>
      <c r="G409" s="367"/>
      <c r="H409" s="367"/>
      <c r="I409" s="367"/>
    </row>
    <row r="410" spans="2:9" s="446" customFormat="1" ht="15.75" customHeight="1">
      <c r="B410" s="367"/>
      <c r="C410" s="367"/>
      <c r="D410" s="367"/>
      <c r="E410" s="367"/>
      <c r="F410" s="367"/>
      <c r="G410" s="367"/>
      <c r="H410" s="367"/>
      <c r="I410" s="367"/>
    </row>
    <row r="411" spans="2:9" s="446" customFormat="1" ht="15.75" customHeight="1">
      <c r="B411" s="367"/>
      <c r="C411" s="367"/>
      <c r="D411" s="367"/>
      <c r="E411" s="367"/>
      <c r="F411" s="367"/>
      <c r="G411" s="367"/>
      <c r="H411" s="367"/>
      <c r="I411" s="367"/>
    </row>
    <row r="412" spans="2:9" s="446" customFormat="1" ht="15.75" customHeight="1">
      <c r="B412" s="367"/>
      <c r="C412" s="367"/>
      <c r="D412" s="367"/>
      <c r="E412" s="367"/>
      <c r="F412" s="367"/>
      <c r="G412" s="367"/>
      <c r="H412" s="367"/>
      <c r="I412" s="367"/>
    </row>
    <row r="413" spans="2:9" s="446" customFormat="1" ht="15.75" customHeight="1">
      <c r="B413" s="367"/>
      <c r="C413" s="367"/>
      <c r="D413" s="367"/>
      <c r="E413" s="367"/>
      <c r="F413" s="367"/>
      <c r="G413" s="367"/>
      <c r="H413" s="367"/>
      <c r="I413" s="367"/>
    </row>
    <row r="414" spans="2:9" s="446" customFormat="1" ht="15.75" customHeight="1">
      <c r="B414" s="367"/>
      <c r="C414" s="367"/>
      <c r="D414" s="367"/>
      <c r="E414" s="367"/>
      <c r="F414" s="367"/>
      <c r="G414" s="367"/>
      <c r="H414" s="367"/>
      <c r="I414" s="367"/>
    </row>
    <row r="415" spans="2:9" s="446" customFormat="1" ht="15.75" customHeight="1">
      <c r="B415" s="367"/>
      <c r="C415" s="367"/>
      <c r="D415" s="367"/>
      <c r="E415" s="367"/>
      <c r="F415" s="367"/>
      <c r="G415" s="367"/>
      <c r="H415" s="367"/>
      <c r="I415" s="367"/>
    </row>
    <row r="416" spans="2:9" s="446" customFormat="1" ht="15.75" customHeight="1">
      <c r="B416" s="367"/>
      <c r="C416" s="367"/>
      <c r="D416" s="367"/>
      <c r="E416" s="367"/>
      <c r="F416" s="367"/>
      <c r="G416" s="367"/>
      <c r="H416" s="367"/>
      <c r="I416" s="367"/>
    </row>
    <row r="417" spans="2:9" s="446" customFormat="1" ht="15.75" customHeight="1">
      <c r="B417" s="367"/>
      <c r="C417" s="367"/>
      <c r="D417" s="367"/>
      <c r="E417" s="367"/>
      <c r="F417" s="367"/>
      <c r="G417" s="367"/>
      <c r="H417" s="367"/>
      <c r="I417" s="367"/>
    </row>
    <row r="418" spans="2:9" s="446" customFormat="1" ht="15.75" customHeight="1">
      <c r="B418" s="367"/>
      <c r="C418" s="367"/>
      <c r="D418" s="367"/>
      <c r="E418" s="367"/>
      <c r="F418" s="367"/>
      <c r="G418" s="367"/>
      <c r="H418" s="367"/>
      <c r="I418" s="367"/>
    </row>
    <row r="419" spans="2:9" s="446" customFormat="1" ht="15.75" customHeight="1">
      <c r="B419" s="367"/>
      <c r="C419" s="367"/>
      <c r="D419" s="367"/>
      <c r="E419" s="367"/>
      <c r="F419" s="367"/>
      <c r="G419" s="367"/>
      <c r="H419" s="367"/>
      <c r="I419" s="367"/>
    </row>
    <row r="420" spans="2:9" s="446" customFormat="1" ht="15.75" customHeight="1">
      <c r="B420" s="367"/>
      <c r="C420" s="367"/>
      <c r="D420" s="367"/>
      <c r="E420" s="367"/>
      <c r="F420" s="367"/>
      <c r="G420" s="367"/>
      <c r="H420" s="367"/>
      <c r="I420" s="367"/>
    </row>
    <row r="421" spans="2:9" s="446" customFormat="1" ht="15.75" customHeight="1">
      <c r="B421" s="367"/>
      <c r="C421" s="367"/>
      <c r="D421" s="367"/>
      <c r="E421" s="367"/>
      <c r="F421" s="367"/>
      <c r="G421" s="367"/>
      <c r="H421" s="367"/>
      <c r="I421" s="367"/>
    </row>
    <row r="422" spans="2:9" s="446" customFormat="1" ht="15.75" customHeight="1">
      <c r="B422" s="367"/>
      <c r="C422" s="367"/>
      <c r="D422" s="367"/>
      <c r="E422" s="367"/>
      <c r="F422" s="367"/>
      <c r="G422" s="367"/>
      <c r="H422" s="367"/>
      <c r="I422" s="367"/>
    </row>
    <row r="423" spans="2:9" s="446" customFormat="1" ht="15.75" customHeight="1">
      <c r="B423" s="367"/>
      <c r="C423" s="367"/>
      <c r="D423" s="367"/>
      <c r="E423" s="367"/>
      <c r="F423" s="367"/>
      <c r="G423" s="367"/>
      <c r="H423" s="367"/>
      <c r="I423" s="367"/>
    </row>
    <row r="424" spans="2:9" s="446" customFormat="1" ht="15.75" customHeight="1">
      <c r="B424" s="367"/>
      <c r="C424" s="367"/>
      <c r="D424" s="367"/>
      <c r="E424" s="367"/>
      <c r="F424" s="367"/>
      <c r="G424" s="367"/>
      <c r="H424" s="367"/>
      <c r="I424" s="367"/>
    </row>
    <row r="425" spans="2:9" s="446" customFormat="1" ht="15.75" customHeight="1">
      <c r="B425" s="367"/>
      <c r="C425" s="367"/>
      <c r="D425" s="367"/>
      <c r="E425" s="367"/>
      <c r="F425" s="367"/>
      <c r="G425" s="367"/>
      <c r="H425" s="367"/>
      <c r="I425" s="367"/>
    </row>
    <row r="426" spans="2:9" s="446" customFormat="1" ht="15.75" customHeight="1">
      <c r="B426" s="367"/>
      <c r="C426" s="367"/>
      <c r="D426" s="367"/>
      <c r="E426" s="367"/>
      <c r="F426" s="367"/>
      <c r="G426" s="367"/>
      <c r="H426" s="367"/>
      <c r="I426" s="367"/>
    </row>
    <row r="427" spans="2:9" s="446" customFormat="1" ht="15.75" customHeight="1">
      <c r="B427" s="367"/>
      <c r="C427" s="367"/>
      <c r="D427" s="367"/>
      <c r="E427" s="367"/>
      <c r="F427" s="367"/>
      <c r="G427" s="367"/>
      <c r="H427" s="367"/>
      <c r="I427" s="367"/>
    </row>
    <row r="428" spans="2:9" s="446" customFormat="1" ht="15.75" customHeight="1">
      <c r="B428" s="367"/>
      <c r="C428" s="367"/>
      <c r="D428" s="367"/>
      <c r="E428" s="367"/>
      <c r="F428" s="367"/>
      <c r="G428" s="367"/>
      <c r="H428" s="367"/>
      <c r="I428" s="367"/>
    </row>
    <row r="429" spans="2:9" s="446" customFormat="1" ht="15.75" customHeight="1">
      <c r="B429" s="367"/>
      <c r="C429" s="367"/>
      <c r="D429" s="367"/>
      <c r="E429" s="367"/>
      <c r="F429" s="367"/>
      <c r="G429" s="367"/>
      <c r="H429" s="367"/>
      <c r="I429" s="367"/>
    </row>
    <row r="430" spans="2:9" s="446" customFormat="1" ht="15.75" customHeight="1">
      <c r="B430" s="367"/>
      <c r="C430" s="367"/>
      <c r="D430" s="367"/>
      <c r="E430" s="367"/>
      <c r="F430" s="367"/>
      <c r="G430" s="367"/>
      <c r="H430" s="367"/>
      <c r="I430" s="367"/>
    </row>
    <row r="431" spans="2:9" s="446" customFormat="1" ht="15.75" customHeight="1">
      <c r="B431" s="367"/>
      <c r="C431" s="367"/>
      <c r="D431" s="367"/>
      <c r="E431" s="367"/>
      <c r="F431" s="367"/>
      <c r="G431" s="367"/>
      <c r="H431" s="367"/>
      <c r="I431" s="367"/>
    </row>
    <row r="432" spans="2:9" s="446" customFormat="1" ht="15.75" customHeight="1">
      <c r="B432" s="367"/>
      <c r="C432" s="367"/>
      <c r="D432" s="367"/>
      <c r="E432" s="367"/>
      <c r="F432" s="367"/>
      <c r="G432" s="367"/>
      <c r="H432" s="367"/>
      <c r="I432" s="367"/>
    </row>
    <row r="433" spans="2:9" s="446" customFormat="1" ht="15.75" customHeight="1">
      <c r="B433" s="367"/>
      <c r="C433" s="367"/>
      <c r="D433" s="367"/>
      <c r="E433" s="367"/>
      <c r="F433" s="367"/>
      <c r="G433" s="367"/>
      <c r="H433" s="367"/>
      <c r="I433" s="367"/>
    </row>
    <row r="434" spans="2:9" s="446" customFormat="1" ht="15.75" customHeight="1">
      <c r="B434" s="367"/>
      <c r="C434" s="367"/>
      <c r="D434" s="367"/>
      <c r="E434" s="367"/>
      <c r="F434" s="367"/>
      <c r="G434" s="367"/>
      <c r="H434" s="367"/>
      <c r="I434" s="367"/>
    </row>
    <row r="435" spans="2:9" s="446" customFormat="1" ht="15.75" customHeight="1">
      <c r="B435" s="367"/>
      <c r="C435" s="367"/>
      <c r="D435" s="367"/>
      <c r="E435" s="367"/>
      <c r="F435" s="367"/>
      <c r="G435" s="367"/>
      <c r="H435" s="367"/>
      <c r="I435" s="367"/>
    </row>
    <row r="436" spans="2:9" s="446" customFormat="1" ht="15.75" customHeight="1">
      <c r="B436" s="367"/>
      <c r="C436" s="367"/>
      <c r="D436" s="367"/>
      <c r="E436" s="367"/>
      <c r="F436" s="367"/>
      <c r="G436" s="367"/>
      <c r="H436" s="367"/>
      <c r="I436" s="367"/>
    </row>
    <row r="437" spans="2:9" s="446" customFormat="1" ht="15.75" customHeight="1">
      <c r="B437" s="367"/>
      <c r="C437" s="367"/>
      <c r="D437" s="367"/>
      <c r="E437" s="367"/>
      <c r="F437" s="367"/>
      <c r="G437" s="367"/>
      <c r="H437" s="367"/>
      <c r="I437" s="367"/>
    </row>
    <row r="438" spans="2:9" s="446" customFormat="1" ht="15.75" customHeight="1">
      <c r="B438" s="367"/>
      <c r="C438" s="367"/>
      <c r="D438" s="367"/>
      <c r="E438" s="367"/>
      <c r="F438" s="367"/>
      <c r="G438" s="367"/>
      <c r="H438" s="367"/>
      <c r="I438" s="367"/>
    </row>
    <row r="439" spans="2:9" s="446" customFormat="1" ht="15.75" customHeight="1">
      <c r="B439" s="367"/>
      <c r="C439" s="367"/>
      <c r="D439" s="367"/>
      <c r="E439" s="367"/>
      <c r="F439" s="367"/>
      <c r="G439" s="367"/>
      <c r="H439" s="367"/>
      <c r="I439" s="367"/>
    </row>
    <row r="440" spans="2:9" s="446" customFormat="1" ht="15.75" customHeight="1">
      <c r="B440" s="367"/>
      <c r="C440" s="367"/>
      <c r="D440" s="367"/>
      <c r="E440" s="367"/>
      <c r="F440" s="367"/>
      <c r="G440" s="367"/>
      <c r="H440" s="367"/>
      <c r="I440" s="367"/>
    </row>
    <row r="441" spans="2:9" s="446" customFormat="1" ht="15.75" customHeight="1">
      <c r="B441" s="367"/>
      <c r="C441" s="367"/>
      <c r="D441" s="367"/>
      <c r="E441" s="367"/>
      <c r="F441" s="367"/>
      <c r="G441" s="367"/>
      <c r="H441" s="367"/>
      <c r="I441" s="367"/>
    </row>
    <row r="442" spans="2:9" s="446" customFormat="1" ht="15.75" customHeight="1">
      <c r="B442" s="367"/>
      <c r="C442" s="367"/>
      <c r="D442" s="367"/>
      <c r="E442" s="367"/>
      <c r="F442" s="367"/>
      <c r="G442" s="367"/>
      <c r="H442" s="367"/>
      <c r="I442" s="367"/>
    </row>
    <row r="443" spans="2:9" s="446" customFormat="1" ht="15.75" customHeight="1">
      <c r="B443" s="367"/>
      <c r="C443" s="367"/>
      <c r="D443" s="367"/>
      <c r="E443" s="367"/>
      <c r="F443" s="367"/>
      <c r="G443" s="367"/>
      <c r="H443" s="367"/>
      <c r="I443" s="367"/>
    </row>
    <row r="444" spans="2:9" s="446" customFormat="1" ht="15.75" customHeight="1">
      <c r="B444" s="367"/>
      <c r="C444" s="367"/>
      <c r="D444" s="367"/>
      <c r="E444" s="367"/>
      <c r="F444" s="367"/>
      <c r="G444" s="367"/>
      <c r="H444" s="367"/>
      <c r="I444" s="367"/>
    </row>
    <row r="445" spans="2:9" s="446" customFormat="1" ht="15.75" customHeight="1">
      <c r="B445" s="367"/>
      <c r="C445" s="367"/>
      <c r="D445" s="367"/>
      <c r="E445" s="367"/>
      <c r="F445" s="367"/>
      <c r="G445" s="367"/>
      <c r="H445" s="367"/>
      <c r="I445" s="367"/>
    </row>
    <row r="446" spans="2:9" s="446" customFormat="1" ht="15.75" customHeight="1">
      <c r="B446" s="367"/>
      <c r="C446" s="367"/>
      <c r="D446" s="367"/>
      <c r="E446" s="367"/>
      <c r="F446" s="367"/>
      <c r="G446" s="367"/>
      <c r="H446" s="367"/>
      <c r="I446" s="367"/>
    </row>
    <row r="447" spans="2:9" s="446" customFormat="1" ht="15.75" customHeight="1">
      <c r="B447" s="367"/>
      <c r="C447" s="367"/>
      <c r="D447" s="367"/>
      <c r="E447" s="367"/>
      <c r="F447" s="367"/>
      <c r="G447" s="367"/>
      <c r="H447" s="367"/>
      <c r="I447" s="367"/>
    </row>
    <row r="448" spans="2:9" s="446" customFormat="1" ht="15.75" customHeight="1">
      <c r="B448" s="367"/>
      <c r="C448" s="367"/>
      <c r="D448" s="367"/>
      <c r="E448" s="367"/>
      <c r="F448" s="367"/>
      <c r="G448" s="367"/>
      <c r="H448" s="367"/>
      <c r="I448" s="367"/>
    </row>
    <row r="449" spans="2:9" s="446" customFormat="1" ht="15.75" customHeight="1">
      <c r="B449" s="367"/>
      <c r="C449" s="367"/>
      <c r="D449" s="367"/>
      <c r="E449" s="367"/>
      <c r="F449" s="367"/>
      <c r="G449" s="367"/>
      <c r="H449" s="367"/>
      <c r="I449" s="367"/>
    </row>
    <row r="450" spans="2:9" s="446" customFormat="1" ht="15.75" customHeight="1">
      <c r="B450" s="367"/>
      <c r="C450" s="367"/>
      <c r="D450" s="367"/>
      <c r="E450" s="367"/>
      <c r="F450" s="367"/>
      <c r="G450" s="367"/>
      <c r="H450" s="367"/>
      <c r="I450" s="367"/>
    </row>
    <row r="451" spans="2:9" s="446" customFormat="1" ht="15.75" customHeight="1">
      <c r="B451" s="367"/>
      <c r="C451" s="367"/>
      <c r="D451" s="367"/>
      <c r="E451" s="367"/>
      <c r="F451" s="367"/>
      <c r="G451" s="367"/>
      <c r="H451" s="367"/>
      <c r="I451" s="367"/>
    </row>
    <row r="452" spans="2:9" s="446" customFormat="1" ht="15.75" customHeight="1">
      <c r="B452" s="367"/>
      <c r="C452" s="367"/>
      <c r="D452" s="367"/>
      <c r="E452" s="367"/>
      <c r="F452" s="367"/>
      <c r="G452" s="367"/>
      <c r="H452" s="367"/>
      <c r="I452" s="367"/>
    </row>
    <row r="453" spans="2:9" s="446" customFormat="1" ht="15.75" customHeight="1">
      <c r="B453" s="367"/>
      <c r="C453" s="367"/>
      <c r="D453" s="367"/>
      <c r="E453" s="367"/>
      <c r="F453" s="367"/>
      <c r="G453" s="367"/>
      <c r="H453" s="367"/>
      <c r="I453" s="367"/>
    </row>
    <row r="454" spans="2:9" s="446" customFormat="1" ht="15.75" customHeight="1">
      <c r="B454" s="367"/>
      <c r="C454" s="367"/>
      <c r="D454" s="367"/>
      <c r="E454" s="367"/>
      <c r="F454" s="367"/>
      <c r="G454" s="367"/>
      <c r="H454" s="367"/>
      <c r="I454" s="367"/>
    </row>
    <row r="455" spans="2:9" s="446" customFormat="1" ht="15.75" customHeight="1">
      <c r="B455" s="367"/>
      <c r="C455" s="367"/>
      <c r="D455" s="367"/>
      <c r="E455" s="367"/>
      <c r="F455" s="367"/>
      <c r="G455" s="367"/>
      <c r="H455" s="367"/>
      <c r="I455" s="367"/>
    </row>
    <row r="456" spans="2:9" s="446" customFormat="1" ht="15.75" customHeight="1">
      <c r="B456" s="367"/>
      <c r="C456" s="367"/>
      <c r="D456" s="367"/>
      <c r="E456" s="367"/>
      <c r="F456" s="367"/>
      <c r="G456" s="367"/>
      <c r="H456" s="367"/>
      <c r="I456" s="367"/>
    </row>
    <row r="457" spans="2:9" s="446" customFormat="1" ht="15.75" customHeight="1">
      <c r="B457" s="367"/>
      <c r="C457" s="367"/>
      <c r="D457" s="367"/>
      <c r="E457" s="367"/>
      <c r="F457" s="367"/>
      <c r="G457" s="367"/>
      <c r="H457" s="367"/>
      <c r="I457" s="367"/>
    </row>
    <row r="458" spans="2:9" s="446" customFormat="1" ht="15.75" customHeight="1">
      <c r="B458" s="367"/>
      <c r="C458" s="367"/>
      <c r="D458" s="367"/>
      <c r="E458" s="367"/>
      <c r="F458" s="367"/>
      <c r="G458" s="367"/>
      <c r="H458" s="367"/>
      <c r="I458" s="367"/>
    </row>
    <row r="459" spans="2:9" s="446" customFormat="1" ht="15.75" customHeight="1">
      <c r="B459" s="367"/>
      <c r="C459" s="367"/>
      <c r="D459" s="367"/>
      <c r="E459" s="367"/>
      <c r="F459" s="367"/>
      <c r="G459" s="367"/>
      <c r="H459" s="367"/>
      <c r="I459" s="367"/>
    </row>
    <row r="460" spans="2:9" s="446" customFormat="1" ht="15.75" customHeight="1">
      <c r="B460" s="367"/>
      <c r="C460" s="367"/>
      <c r="D460" s="367"/>
      <c r="E460" s="367"/>
      <c r="F460" s="367"/>
      <c r="G460" s="367"/>
      <c r="H460" s="367"/>
      <c r="I460" s="367"/>
    </row>
    <row r="461" spans="2:9" s="446" customFormat="1" ht="15.75" customHeight="1">
      <c r="B461" s="367"/>
      <c r="C461" s="367"/>
      <c r="D461" s="367"/>
      <c r="E461" s="367"/>
      <c r="F461" s="367"/>
      <c r="G461" s="367"/>
      <c r="H461" s="367"/>
      <c r="I461" s="367"/>
    </row>
    <row r="462" spans="2:9" s="446" customFormat="1" ht="15.75" customHeight="1">
      <c r="B462" s="367"/>
      <c r="C462" s="367"/>
      <c r="D462" s="367"/>
      <c r="E462" s="367"/>
      <c r="F462" s="367"/>
      <c r="G462" s="367"/>
      <c r="H462" s="367"/>
      <c r="I462" s="367"/>
    </row>
    <row r="463" spans="2:9" s="446" customFormat="1" ht="15.75" customHeight="1">
      <c r="B463" s="367"/>
      <c r="C463" s="367"/>
      <c r="D463" s="367"/>
      <c r="E463" s="367"/>
      <c r="F463" s="367"/>
      <c r="G463" s="367"/>
      <c r="H463" s="367"/>
      <c r="I463" s="367"/>
    </row>
    <row r="464" spans="2:9" s="446" customFormat="1" ht="15.75" customHeight="1">
      <c r="B464" s="367"/>
      <c r="C464" s="367"/>
      <c r="D464" s="367"/>
      <c r="E464" s="367"/>
      <c r="F464" s="367"/>
      <c r="G464" s="367"/>
      <c r="H464" s="367"/>
      <c r="I464" s="367"/>
    </row>
    <row r="465" spans="2:9" s="446" customFormat="1" ht="15.75" customHeight="1">
      <c r="B465" s="367"/>
      <c r="C465" s="367"/>
      <c r="D465" s="367"/>
      <c r="E465" s="367"/>
      <c r="F465" s="367"/>
      <c r="G465" s="367"/>
      <c r="H465" s="367"/>
      <c r="I465" s="367"/>
    </row>
    <row r="466" spans="2:9" s="446" customFormat="1" ht="15.75" customHeight="1">
      <c r="B466" s="367"/>
      <c r="C466" s="367"/>
      <c r="D466" s="367"/>
      <c r="E466" s="367"/>
      <c r="F466" s="367"/>
      <c r="G466" s="367"/>
      <c r="H466" s="367"/>
      <c r="I466" s="367"/>
    </row>
    <row r="467" spans="2:9" s="446" customFormat="1" ht="15.75" customHeight="1">
      <c r="B467" s="367"/>
      <c r="C467" s="367"/>
      <c r="D467" s="367"/>
      <c r="E467" s="367"/>
      <c r="F467" s="367"/>
      <c r="G467" s="367"/>
      <c r="H467" s="367"/>
      <c r="I467" s="367"/>
    </row>
    <row r="468" spans="2:9" s="446" customFormat="1" ht="15.75" customHeight="1">
      <c r="B468" s="367"/>
      <c r="C468" s="367"/>
      <c r="D468" s="367"/>
      <c r="E468" s="367"/>
      <c r="F468" s="367"/>
      <c r="G468" s="367"/>
      <c r="H468" s="367"/>
      <c r="I468" s="367"/>
    </row>
    <row r="469" spans="2:9" s="446" customFormat="1" ht="15.75" customHeight="1">
      <c r="B469" s="367"/>
      <c r="C469" s="367"/>
      <c r="D469" s="367"/>
      <c r="E469" s="367"/>
      <c r="F469" s="367"/>
      <c r="G469" s="367"/>
      <c r="H469" s="367"/>
      <c r="I469" s="367"/>
    </row>
    <row r="470" spans="2:9" s="446" customFormat="1" ht="15.75" customHeight="1">
      <c r="B470" s="367"/>
      <c r="C470" s="367"/>
      <c r="D470" s="367"/>
      <c r="E470" s="367"/>
      <c r="F470" s="367"/>
      <c r="G470" s="367"/>
      <c r="H470" s="367"/>
      <c r="I470" s="367"/>
    </row>
    <row r="471" spans="2:9" s="446" customFormat="1" ht="15.75" customHeight="1">
      <c r="B471" s="367"/>
      <c r="C471" s="367"/>
      <c r="D471" s="367"/>
      <c r="E471" s="367"/>
      <c r="F471" s="367"/>
      <c r="G471" s="367"/>
      <c r="H471" s="367"/>
      <c r="I471" s="367"/>
    </row>
    <row r="472" spans="2:9" s="446" customFormat="1" ht="15.75" customHeight="1">
      <c r="B472" s="367"/>
      <c r="C472" s="367"/>
      <c r="D472" s="367"/>
      <c r="E472" s="367"/>
      <c r="F472" s="367"/>
      <c r="G472" s="367"/>
      <c r="H472" s="367"/>
      <c r="I472" s="367"/>
    </row>
    <row r="473" spans="2:9" s="446" customFormat="1" ht="15.75" customHeight="1">
      <c r="B473" s="367"/>
      <c r="C473" s="367"/>
      <c r="D473" s="367"/>
      <c r="E473" s="367"/>
      <c r="F473" s="367"/>
      <c r="G473" s="367"/>
      <c r="H473" s="367"/>
      <c r="I473" s="367"/>
    </row>
    <row r="474" spans="2:9" s="446" customFormat="1" ht="15.75" customHeight="1">
      <c r="B474" s="367"/>
      <c r="C474" s="367"/>
      <c r="D474" s="367"/>
      <c r="E474" s="367"/>
      <c r="F474" s="367"/>
      <c r="G474" s="367"/>
      <c r="H474" s="367"/>
      <c r="I474" s="367"/>
    </row>
    <row r="475" spans="2:9" s="446" customFormat="1" ht="15.75" customHeight="1">
      <c r="B475" s="367"/>
      <c r="C475" s="367"/>
      <c r="D475" s="367"/>
      <c r="E475" s="367"/>
      <c r="F475" s="367"/>
      <c r="G475" s="367"/>
      <c r="H475" s="367"/>
      <c r="I475" s="367"/>
    </row>
    <row r="476" spans="2:9" s="446" customFormat="1" ht="15.75" customHeight="1">
      <c r="B476" s="367"/>
      <c r="C476" s="367"/>
      <c r="D476" s="367"/>
      <c r="E476" s="367"/>
      <c r="F476" s="367"/>
      <c r="G476" s="367"/>
      <c r="H476" s="367"/>
      <c r="I476" s="367"/>
    </row>
    <row r="477" spans="2:9" s="446" customFormat="1" ht="15.75" customHeight="1">
      <c r="B477" s="367"/>
      <c r="C477" s="367"/>
      <c r="D477" s="367"/>
      <c r="E477" s="367"/>
      <c r="F477" s="367"/>
      <c r="G477" s="367"/>
      <c r="H477" s="367"/>
      <c r="I477" s="367"/>
    </row>
    <row r="478" spans="2:9" s="446" customFormat="1" ht="15.75" customHeight="1">
      <c r="B478" s="367"/>
      <c r="C478" s="367"/>
      <c r="D478" s="367"/>
      <c r="E478" s="367"/>
      <c r="F478" s="367"/>
      <c r="G478" s="367"/>
      <c r="H478" s="367"/>
      <c r="I478" s="367"/>
    </row>
    <row r="479" spans="2:9" s="446" customFormat="1" ht="15.75" customHeight="1">
      <c r="B479" s="367"/>
      <c r="C479" s="367"/>
      <c r="D479" s="367"/>
      <c r="E479" s="367"/>
      <c r="F479" s="367"/>
      <c r="G479" s="367"/>
      <c r="H479" s="367"/>
      <c r="I479" s="367"/>
    </row>
    <row r="480" spans="2:9" s="446" customFormat="1" ht="15.75" customHeight="1">
      <c r="B480" s="367"/>
      <c r="C480" s="367"/>
      <c r="D480" s="367"/>
      <c r="E480" s="367"/>
      <c r="F480" s="367"/>
      <c r="G480" s="367"/>
      <c r="H480" s="367"/>
      <c r="I480" s="367"/>
    </row>
    <row r="481" spans="2:9" s="446" customFormat="1" ht="15.75" customHeight="1">
      <c r="B481" s="367"/>
      <c r="C481" s="367"/>
      <c r="D481" s="367"/>
      <c r="E481" s="367"/>
      <c r="F481" s="367"/>
      <c r="G481" s="367"/>
      <c r="H481" s="367"/>
      <c r="I481" s="367"/>
    </row>
    <row r="482" spans="2:9" s="446" customFormat="1" ht="15.75" customHeight="1">
      <c r="B482" s="367"/>
      <c r="C482" s="367"/>
      <c r="D482" s="367"/>
      <c r="E482" s="367"/>
      <c r="F482" s="367"/>
      <c r="G482" s="367"/>
      <c r="H482" s="367"/>
      <c r="I482" s="367"/>
    </row>
    <row r="483" spans="2:9" s="446" customFormat="1" ht="15.75" customHeight="1">
      <c r="B483" s="367"/>
      <c r="C483" s="367"/>
      <c r="D483" s="367"/>
      <c r="E483" s="367"/>
      <c r="F483" s="367"/>
      <c r="G483" s="367"/>
      <c r="H483" s="367"/>
      <c r="I483" s="367"/>
    </row>
    <row r="484" spans="2:9" s="446" customFormat="1" ht="15.75" customHeight="1">
      <c r="B484" s="367"/>
      <c r="C484" s="367"/>
      <c r="D484" s="367"/>
      <c r="E484" s="367"/>
      <c r="F484" s="367"/>
      <c r="G484" s="367"/>
      <c r="H484" s="367"/>
      <c r="I484" s="367"/>
    </row>
    <row r="485" spans="2:9" s="446" customFormat="1" ht="15.75" customHeight="1">
      <c r="B485" s="367"/>
      <c r="C485" s="367"/>
      <c r="D485" s="367"/>
      <c r="E485" s="367"/>
      <c r="F485" s="367"/>
      <c r="G485" s="367"/>
      <c r="H485" s="367"/>
      <c r="I485" s="367"/>
    </row>
    <row r="486" spans="2:9" s="446" customFormat="1" ht="15.75" customHeight="1">
      <c r="B486" s="367"/>
      <c r="C486" s="367"/>
      <c r="D486" s="367"/>
      <c r="E486" s="367"/>
      <c r="F486" s="367"/>
      <c r="G486" s="367"/>
      <c r="H486" s="367"/>
      <c r="I486" s="367"/>
    </row>
    <row r="487" spans="2:9" s="446" customFormat="1" ht="15.75" customHeight="1">
      <c r="B487" s="367"/>
      <c r="C487" s="367"/>
      <c r="D487" s="367"/>
      <c r="E487" s="367"/>
      <c r="F487" s="367"/>
      <c r="G487" s="367"/>
      <c r="H487" s="367"/>
      <c r="I487" s="367"/>
    </row>
    <row r="488" spans="2:9" s="446" customFormat="1" ht="15.75" customHeight="1">
      <c r="B488" s="367"/>
      <c r="C488" s="367"/>
      <c r="D488" s="367"/>
      <c r="E488" s="367"/>
      <c r="F488" s="367"/>
      <c r="G488" s="367"/>
      <c r="H488" s="367"/>
      <c r="I488" s="367"/>
    </row>
    <row r="489" spans="2:9" s="446" customFormat="1" ht="15.75" customHeight="1">
      <c r="B489" s="367"/>
      <c r="C489" s="367"/>
      <c r="D489" s="367"/>
      <c r="E489" s="367"/>
      <c r="F489" s="367"/>
      <c r="G489" s="367"/>
      <c r="H489" s="367"/>
      <c r="I489" s="367"/>
    </row>
    <row r="490" spans="2:9" s="446" customFormat="1" ht="15.75" customHeight="1">
      <c r="B490" s="367"/>
      <c r="C490" s="367"/>
      <c r="D490" s="367"/>
      <c r="E490" s="367"/>
      <c r="F490" s="367"/>
      <c r="G490" s="367"/>
      <c r="H490" s="367"/>
      <c r="I490" s="367"/>
    </row>
    <row r="491" spans="2:9" s="446" customFormat="1" ht="15.75" customHeight="1">
      <c r="B491" s="367"/>
      <c r="C491" s="367"/>
      <c r="D491" s="367"/>
      <c r="E491" s="367"/>
      <c r="F491" s="367"/>
      <c r="G491" s="367"/>
      <c r="H491" s="367"/>
      <c r="I491" s="367"/>
    </row>
    <row r="492" spans="2:9" s="446" customFormat="1" ht="15.75" customHeight="1">
      <c r="B492" s="367"/>
      <c r="C492" s="367"/>
      <c r="D492" s="367"/>
      <c r="E492" s="367"/>
      <c r="F492" s="367"/>
      <c r="G492" s="367"/>
      <c r="H492" s="367"/>
      <c r="I492" s="367"/>
    </row>
    <row r="493" spans="2:9" s="446" customFormat="1" ht="15.75" customHeight="1">
      <c r="B493" s="367"/>
      <c r="C493" s="367"/>
      <c r="D493" s="367"/>
      <c r="E493" s="367"/>
      <c r="F493" s="367"/>
      <c r="G493" s="367"/>
      <c r="H493" s="367"/>
      <c r="I493" s="367"/>
    </row>
    <row r="494" spans="2:9" s="446" customFormat="1" ht="15.75" customHeight="1">
      <c r="B494" s="367"/>
      <c r="C494" s="367"/>
      <c r="D494" s="367"/>
      <c r="E494" s="367"/>
      <c r="F494" s="367"/>
      <c r="G494" s="367"/>
      <c r="H494" s="367"/>
      <c r="I494" s="367"/>
    </row>
    <row r="495" spans="2:9" s="446" customFormat="1" ht="15.75" customHeight="1">
      <c r="B495" s="367"/>
      <c r="C495" s="367"/>
      <c r="D495" s="367"/>
      <c r="E495" s="367"/>
      <c r="F495" s="367"/>
      <c r="G495" s="367"/>
      <c r="H495" s="367"/>
      <c r="I495" s="367"/>
    </row>
    <row r="496" spans="2:9" s="446" customFormat="1" ht="15.75" customHeight="1">
      <c r="B496" s="367"/>
      <c r="C496" s="367"/>
      <c r="D496" s="367"/>
      <c r="E496" s="367"/>
      <c r="F496" s="367"/>
      <c r="G496" s="367"/>
      <c r="H496" s="367"/>
      <c r="I496" s="367"/>
    </row>
    <row r="497" spans="2:9" s="446" customFormat="1" ht="15.75" customHeight="1">
      <c r="B497" s="367"/>
      <c r="C497" s="367"/>
      <c r="D497" s="367"/>
      <c r="E497" s="367"/>
      <c r="F497" s="367"/>
      <c r="G497" s="367"/>
      <c r="H497" s="367"/>
      <c r="I497" s="367"/>
    </row>
    <row r="498" spans="2:9" s="446" customFormat="1" ht="15.75" customHeight="1">
      <c r="B498" s="367"/>
      <c r="C498" s="367"/>
      <c r="D498" s="367"/>
      <c r="E498" s="367"/>
      <c r="F498" s="367"/>
      <c r="G498" s="367"/>
      <c r="H498" s="367"/>
      <c r="I498" s="367"/>
    </row>
    <row r="499" spans="2:9" s="446" customFormat="1" ht="15.75" customHeight="1">
      <c r="B499" s="367"/>
      <c r="C499" s="367"/>
      <c r="D499" s="367"/>
      <c r="E499" s="367"/>
      <c r="F499" s="367"/>
      <c r="G499" s="367"/>
      <c r="H499" s="367"/>
      <c r="I499" s="367"/>
    </row>
    <row r="500" spans="2:9" s="446" customFormat="1" ht="15.75" customHeight="1">
      <c r="B500" s="367"/>
      <c r="C500" s="367"/>
      <c r="D500" s="367"/>
      <c r="E500" s="367"/>
      <c r="F500" s="367"/>
      <c r="G500" s="367"/>
      <c r="H500" s="367"/>
      <c r="I500" s="367"/>
    </row>
    <row r="501" spans="2:9" s="446" customFormat="1" ht="15.75" customHeight="1">
      <c r="B501" s="367"/>
      <c r="C501" s="367"/>
      <c r="D501" s="367"/>
      <c r="E501" s="367"/>
      <c r="F501" s="367"/>
      <c r="G501" s="367"/>
      <c r="H501" s="367"/>
      <c r="I501" s="367"/>
    </row>
    <row r="502" spans="2:9" s="446" customFormat="1" ht="15.75" customHeight="1">
      <c r="B502" s="367"/>
      <c r="C502" s="367"/>
      <c r="D502" s="367"/>
      <c r="E502" s="367"/>
      <c r="F502" s="367"/>
      <c r="G502" s="367"/>
      <c r="H502" s="367"/>
      <c r="I502" s="367"/>
    </row>
    <row r="503" spans="2:9" s="446" customFormat="1" ht="15.75" customHeight="1">
      <c r="B503" s="367"/>
      <c r="C503" s="367"/>
      <c r="D503" s="367"/>
      <c r="E503" s="367"/>
      <c r="F503" s="367"/>
      <c r="G503" s="367"/>
      <c r="H503" s="367"/>
      <c r="I503" s="367"/>
    </row>
    <row r="504" spans="2:9" s="446" customFormat="1" ht="15.75" customHeight="1">
      <c r="B504" s="367"/>
      <c r="C504" s="367"/>
      <c r="D504" s="367"/>
      <c r="E504" s="367"/>
      <c r="F504" s="367"/>
      <c r="G504" s="367"/>
      <c r="H504" s="367"/>
      <c r="I504" s="367"/>
    </row>
    <row r="505" spans="2:9" s="446" customFormat="1" ht="15.75" customHeight="1">
      <c r="B505" s="367"/>
      <c r="C505" s="367"/>
      <c r="D505" s="367"/>
      <c r="E505" s="367"/>
      <c r="F505" s="367"/>
      <c r="G505" s="367"/>
      <c r="H505" s="367"/>
      <c r="I505" s="367"/>
    </row>
    <row r="506" spans="2:9" s="446" customFormat="1" ht="15.75" customHeight="1">
      <c r="B506" s="367"/>
      <c r="C506" s="367"/>
      <c r="D506" s="367"/>
      <c r="E506" s="367"/>
      <c r="F506" s="367"/>
      <c r="G506" s="367"/>
      <c r="H506" s="367"/>
      <c r="I506" s="367"/>
    </row>
    <row r="507" spans="2:9" s="446" customFormat="1" ht="15.75" customHeight="1">
      <c r="B507" s="367"/>
      <c r="C507" s="367"/>
      <c r="D507" s="367"/>
      <c r="E507" s="367"/>
      <c r="F507" s="367"/>
      <c r="G507" s="367"/>
      <c r="H507" s="367"/>
      <c r="I507" s="367"/>
    </row>
    <row r="508" spans="2:9" s="446" customFormat="1" ht="15.75" customHeight="1">
      <c r="B508" s="367"/>
      <c r="C508" s="367"/>
      <c r="D508" s="367"/>
      <c r="E508" s="367"/>
      <c r="F508" s="367"/>
      <c r="G508" s="367"/>
      <c r="H508" s="367"/>
      <c r="I508" s="367"/>
    </row>
    <row r="509" spans="2:9" s="446" customFormat="1" ht="15.75" customHeight="1">
      <c r="B509" s="367"/>
      <c r="C509" s="367"/>
      <c r="D509" s="367"/>
      <c r="E509" s="367"/>
      <c r="F509" s="367"/>
      <c r="G509" s="367"/>
      <c r="H509" s="367"/>
      <c r="I509" s="367"/>
    </row>
    <row r="510" spans="2:9" s="446" customFormat="1" ht="15.75" customHeight="1">
      <c r="B510" s="367"/>
      <c r="C510" s="367"/>
      <c r="D510" s="367"/>
      <c r="E510" s="367"/>
      <c r="F510" s="367"/>
      <c r="G510" s="367"/>
      <c r="H510" s="367"/>
      <c r="I510" s="367"/>
    </row>
    <row r="511" spans="2:9" s="446" customFormat="1" ht="15.75" customHeight="1">
      <c r="B511" s="367"/>
      <c r="C511" s="367"/>
      <c r="D511" s="367"/>
      <c r="E511" s="367"/>
      <c r="F511" s="367"/>
      <c r="G511" s="367"/>
      <c r="H511" s="367"/>
      <c r="I511" s="367"/>
    </row>
    <row r="512" spans="2:9" s="446" customFormat="1" ht="15.75" customHeight="1">
      <c r="B512" s="367"/>
      <c r="C512" s="367"/>
      <c r="D512" s="367"/>
      <c r="E512" s="367"/>
      <c r="F512" s="367"/>
      <c r="G512" s="367"/>
      <c r="H512" s="367"/>
      <c r="I512" s="367"/>
    </row>
    <row r="513" spans="2:9" s="446" customFormat="1" ht="15.75" customHeight="1">
      <c r="B513" s="367"/>
      <c r="C513" s="367"/>
      <c r="D513" s="367"/>
      <c r="E513" s="367"/>
      <c r="F513" s="367"/>
      <c r="G513" s="367"/>
      <c r="H513" s="367"/>
      <c r="I513" s="367"/>
    </row>
    <row r="514" spans="2:9" s="446" customFormat="1" ht="15.75" customHeight="1">
      <c r="B514" s="367"/>
      <c r="C514" s="367"/>
      <c r="D514" s="367"/>
      <c r="E514" s="367"/>
      <c r="F514" s="367"/>
      <c r="G514" s="367"/>
      <c r="H514" s="367"/>
      <c r="I514" s="367"/>
    </row>
    <row r="515" spans="2:9" s="446" customFormat="1" ht="15.75" customHeight="1">
      <c r="B515" s="367"/>
      <c r="C515" s="367"/>
      <c r="D515" s="367"/>
      <c r="E515" s="367"/>
      <c r="F515" s="367"/>
      <c r="G515" s="367"/>
      <c r="H515" s="367"/>
      <c r="I515" s="367"/>
    </row>
    <row r="516" spans="2:9" s="446" customFormat="1" ht="15.75" customHeight="1">
      <c r="B516" s="367"/>
      <c r="C516" s="367"/>
      <c r="D516" s="367"/>
      <c r="E516" s="367"/>
      <c r="F516" s="367"/>
      <c r="G516" s="367"/>
      <c r="H516" s="367"/>
      <c r="I516" s="367"/>
    </row>
    <row r="517" spans="2:9" s="446" customFormat="1" ht="15.75" customHeight="1">
      <c r="B517" s="367"/>
      <c r="C517" s="367"/>
      <c r="D517" s="367"/>
      <c r="E517" s="367"/>
      <c r="F517" s="367"/>
      <c r="G517" s="367"/>
      <c r="H517" s="367"/>
      <c r="I517" s="367"/>
    </row>
    <row r="518" spans="2:9" s="446" customFormat="1" ht="15.75" customHeight="1">
      <c r="B518" s="367"/>
      <c r="C518" s="367"/>
      <c r="D518" s="367"/>
      <c r="E518" s="367"/>
      <c r="F518" s="367"/>
      <c r="G518" s="367"/>
      <c r="H518" s="367"/>
      <c r="I518" s="367"/>
    </row>
    <row r="519" spans="2:9" s="446" customFormat="1" ht="15.75" customHeight="1">
      <c r="B519" s="367"/>
      <c r="C519" s="367"/>
      <c r="D519" s="367"/>
      <c r="E519" s="367"/>
      <c r="F519" s="367"/>
      <c r="G519" s="367"/>
      <c r="H519" s="367"/>
      <c r="I519" s="367"/>
    </row>
    <row r="520" spans="2:9" s="446" customFormat="1" ht="15.75" customHeight="1">
      <c r="B520" s="367"/>
      <c r="C520" s="367"/>
      <c r="D520" s="367"/>
      <c r="E520" s="367"/>
      <c r="F520" s="367"/>
      <c r="G520" s="367"/>
      <c r="H520" s="367"/>
      <c r="I520" s="367"/>
    </row>
    <row r="521" spans="2:9" s="446" customFormat="1" ht="15.75" customHeight="1">
      <c r="B521" s="367"/>
      <c r="C521" s="367"/>
      <c r="D521" s="367"/>
      <c r="E521" s="367"/>
      <c r="F521" s="367"/>
      <c r="G521" s="367"/>
      <c r="H521" s="367"/>
      <c r="I521" s="367"/>
    </row>
    <row r="522" spans="2:9" s="446" customFormat="1" ht="15.75" customHeight="1">
      <c r="B522" s="367"/>
      <c r="C522" s="367"/>
      <c r="D522" s="367"/>
      <c r="E522" s="367"/>
      <c r="F522" s="367"/>
      <c r="G522" s="367"/>
      <c r="H522" s="367"/>
      <c r="I522" s="367"/>
    </row>
    <row r="523" spans="2:9" s="446" customFormat="1" ht="15.75" customHeight="1">
      <c r="B523" s="367"/>
      <c r="C523" s="367"/>
      <c r="D523" s="367"/>
      <c r="E523" s="367"/>
      <c r="F523" s="367"/>
      <c r="G523" s="367"/>
      <c r="H523" s="367"/>
      <c r="I523" s="367"/>
    </row>
    <row r="524" spans="2:9" s="446" customFormat="1" ht="15.75" customHeight="1">
      <c r="B524" s="367"/>
      <c r="C524" s="367"/>
      <c r="D524" s="367"/>
      <c r="E524" s="367"/>
      <c r="F524" s="367"/>
      <c r="G524" s="367"/>
      <c r="H524" s="367"/>
      <c r="I524" s="367"/>
    </row>
    <row r="525" spans="2:9" s="446" customFormat="1" ht="15.75" customHeight="1">
      <c r="B525" s="367"/>
      <c r="C525" s="367"/>
      <c r="D525" s="367"/>
      <c r="E525" s="367"/>
      <c r="F525" s="367"/>
      <c r="G525" s="367"/>
      <c r="H525" s="367"/>
      <c r="I525" s="367"/>
    </row>
    <row r="526" spans="2:9" s="446" customFormat="1" ht="15.75" customHeight="1">
      <c r="B526" s="367"/>
      <c r="C526" s="367"/>
      <c r="D526" s="367"/>
      <c r="E526" s="367"/>
      <c r="F526" s="367"/>
      <c r="G526" s="367"/>
      <c r="H526" s="367"/>
      <c r="I526" s="367"/>
    </row>
    <row r="527" spans="2:9" s="446" customFormat="1" ht="15.75" customHeight="1">
      <c r="B527" s="367"/>
      <c r="C527" s="367"/>
      <c r="D527" s="367"/>
      <c r="E527" s="367"/>
      <c r="F527" s="367"/>
      <c r="G527" s="367"/>
      <c r="H527" s="367"/>
      <c r="I527" s="367"/>
    </row>
    <row r="528" spans="2:9" s="446" customFormat="1" ht="15.75" customHeight="1">
      <c r="B528" s="367"/>
      <c r="C528" s="367"/>
      <c r="D528" s="367"/>
      <c r="E528" s="367"/>
      <c r="F528" s="367"/>
      <c r="G528" s="367"/>
      <c r="H528" s="367"/>
      <c r="I528" s="367"/>
    </row>
    <row r="529" spans="2:9" s="446" customFormat="1" ht="15.75" customHeight="1">
      <c r="B529" s="367"/>
      <c r="C529" s="367"/>
      <c r="D529" s="367"/>
      <c r="E529" s="367"/>
      <c r="F529" s="367"/>
      <c r="G529" s="367"/>
      <c r="H529" s="367"/>
      <c r="I529" s="367"/>
    </row>
    <row r="530" spans="2:9" s="446" customFormat="1" ht="15.75" customHeight="1">
      <c r="B530" s="367"/>
      <c r="C530" s="367"/>
      <c r="D530" s="367"/>
      <c r="E530" s="367"/>
      <c r="F530" s="367"/>
      <c r="G530" s="367"/>
      <c r="H530" s="367"/>
      <c r="I530" s="367"/>
    </row>
    <row r="531" spans="2:9" s="446" customFormat="1" ht="15.75" customHeight="1">
      <c r="B531" s="367"/>
      <c r="C531" s="367"/>
      <c r="D531" s="367"/>
      <c r="E531" s="367"/>
      <c r="F531" s="367"/>
      <c r="G531" s="367"/>
      <c r="H531" s="367"/>
      <c r="I531" s="367"/>
    </row>
    <row r="532" spans="2:9" s="446" customFormat="1" ht="15.75" customHeight="1">
      <c r="B532" s="367"/>
      <c r="C532" s="367"/>
      <c r="D532" s="367"/>
      <c r="E532" s="367"/>
      <c r="F532" s="367"/>
      <c r="G532" s="367"/>
      <c r="H532" s="367"/>
      <c r="I532" s="367"/>
    </row>
    <row r="533" spans="2:9" s="446" customFormat="1" ht="15.75" customHeight="1">
      <c r="B533" s="367"/>
      <c r="C533" s="367"/>
      <c r="D533" s="367"/>
      <c r="E533" s="367"/>
      <c r="F533" s="367"/>
      <c r="G533" s="367"/>
      <c r="H533" s="367"/>
      <c r="I533" s="367"/>
    </row>
    <row r="534" spans="2:9" s="446" customFormat="1" ht="15.75" customHeight="1">
      <c r="B534" s="367"/>
      <c r="C534" s="367"/>
      <c r="D534" s="367"/>
      <c r="E534" s="367"/>
      <c r="F534" s="367"/>
      <c r="G534" s="367"/>
      <c r="H534" s="367"/>
      <c r="I534" s="367"/>
    </row>
    <row r="535" spans="2:9" s="446" customFormat="1" ht="15.75" customHeight="1">
      <c r="B535" s="367"/>
      <c r="C535" s="367"/>
      <c r="D535" s="367"/>
      <c r="E535" s="367"/>
      <c r="F535" s="367"/>
      <c r="G535" s="367"/>
      <c r="H535" s="367"/>
      <c r="I535" s="367"/>
    </row>
    <row r="536" spans="2:9" s="446" customFormat="1" ht="15.75" customHeight="1">
      <c r="B536" s="367"/>
      <c r="C536" s="367"/>
      <c r="D536" s="367"/>
      <c r="E536" s="367"/>
      <c r="F536" s="367"/>
      <c r="G536" s="367"/>
      <c r="H536" s="367"/>
      <c r="I536" s="367"/>
    </row>
    <row r="537" spans="2:9" s="446" customFormat="1" ht="15.75" customHeight="1">
      <c r="B537" s="367"/>
      <c r="C537" s="367"/>
      <c r="D537" s="367"/>
      <c r="E537" s="367"/>
      <c r="F537" s="367"/>
      <c r="G537" s="367"/>
      <c r="H537" s="367"/>
      <c r="I537" s="367"/>
    </row>
    <row r="538" spans="2:9" s="446" customFormat="1" ht="15.75" customHeight="1">
      <c r="B538" s="367"/>
      <c r="C538" s="367"/>
      <c r="D538" s="367"/>
      <c r="E538" s="367"/>
      <c r="F538" s="367"/>
      <c r="G538" s="367"/>
      <c r="H538" s="367"/>
      <c r="I538" s="367"/>
    </row>
    <row r="539" spans="2:9" s="446" customFormat="1" ht="15.75" customHeight="1">
      <c r="B539" s="367"/>
      <c r="C539" s="367"/>
      <c r="D539" s="367"/>
      <c r="E539" s="367"/>
      <c r="F539" s="367"/>
      <c r="G539" s="367"/>
      <c r="H539" s="367"/>
      <c r="I539" s="367"/>
    </row>
    <row r="540" spans="2:9" s="446" customFormat="1" ht="15.75" customHeight="1">
      <c r="B540" s="367"/>
      <c r="C540" s="367"/>
      <c r="D540" s="367"/>
      <c r="E540" s="367"/>
      <c r="F540" s="367"/>
      <c r="G540" s="367"/>
      <c r="H540" s="367"/>
      <c r="I540" s="367"/>
    </row>
    <row r="541" spans="2:9" s="446" customFormat="1" ht="15.75" customHeight="1">
      <c r="B541" s="367"/>
      <c r="C541" s="367"/>
      <c r="D541" s="367"/>
      <c r="E541" s="367"/>
      <c r="F541" s="367"/>
      <c r="G541" s="367"/>
      <c r="H541" s="367"/>
      <c r="I541" s="367"/>
    </row>
    <row r="542" spans="2:9" s="446" customFormat="1" ht="15.75" customHeight="1">
      <c r="B542" s="367"/>
      <c r="C542" s="367"/>
      <c r="D542" s="367"/>
      <c r="E542" s="367"/>
      <c r="F542" s="367"/>
      <c r="G542" s="367"/>
      <c r="H542" s="367"/>
      <c r="I542" s="367"/>
    </row>
    <row r="543" spans="2:9" s="446" customFormat="1" ht="15.75" customHeight="1">
      <c r="B543" s="367"/>
      <c r="C543" s="367"/>
      <c r="D543" s="367"/>
      <c r="E543" s="367"/>
      <c r="F543" s="367"/>
      <c r="G543" s="367"/>
      <c r="H543" s="367"/>
      <c r="I543" s="367"/>
    </row>
    <row r="544" spans="2:9" s="446" customFormat="1" ht="15.75" customHeight="1">
      <c r="B544" s="367"/>
      <c r="C544" s="367"/>
      <c r="D544" s="367"/>
      <c r="E544" s="367"/>
      <c r="F544" s="367"/>
      <c r="G544" s="367"/>
      <c r="H544" s="367"/>
      <c r="I544" s="367"/>
    </row>
    <row r="545" spans="2:9" s="446" customFormat="1" ht="15.75" customHeight="1">
      <c r="B545" s="367"/>
      <c r="C545" s="367"/>
      <c r="D545" s="367"/>
      <c r="E545" s="367"/>
      <c r="F545" s="367"/>
      <c r="G545" s="367"/>
      <c r="H545" s="367"/>
      <c r="I545" s="367"/>
    </row>
    <row r="546" spans="2:9" s="446" customFormat="1" ht="15.75" customHeight="1">
      <c r="B546" s="367"/>
      <c r="C546" s="367"/>
      <c r="D546" s="367"/>
      <c r="E546" s="367"/>
      <c r="F546" s="367"/>
      <c r="G546" s="367"/>
      <c r="H546" s="367"/>
      <c r="I546" s="367"/>
    </row>
    <row r="547" spans="2:9" s="446" customFormat="1" ht="15.75" customHeight="1">
      <c r="B547" s="367"/>
      <c r="C547" s="367"/>
      <c r="D547" s="367"/>
      <c r="E547" s="367"/>
      <c r="F547" s="367"/>
      <c r="G547" s="367"/>
      <c r="H547" s="367"/>
      <c r="I547" s="367"/>
    </row>
    <row r="548" spans="2:9" s="446" customFormat="1" ht="15.75" customHeight="1">
      <c r="B548" s="367"/>
      <c r="C548" s="367"/>
      <c r="D548" s="367"/>
      <c r="E548" s="367"/>
      <c r="F548" s="367"/>
      <c r="G548" s="367"/>
      <c r="H548" s="367"/>
      <c r="I548" s="367"/>
    </row>
    <row r="549" spans="2:9" s="446" customFormat="1" ht="15.75" customHeight="1">
      <c r="B549" s="367"/>
      <c r="C549" s="367"/>
      <c r="D549" s="367"/>
      <c r="E549" s="367"/>
      <c r="F549" s="367"/>
      <c r="G549" s="367"/>
      <c r="H549" s="367"/>
      <c r="I549" s="367"/>
    </row>
    <row r="550" spans="2:9" s="446" customFormat="1" ht="15.75" customHeight="1">
      <c r="B550" s="367"/>
      <c r="C550" s="367"/>
      <c r="D550" s="367"/>
      <c r="E550" s="367"/>
      <c r="F550" s="367"/>
      <c r="G550" s="367"/>
      <c r="H550" s="367"/>
      <c r="I550" s="367"/>
    </row>
    <row r="551" spans="2:9" s="446" customFormat="1" ht="15.75" customHeight="1">
      <c r="B551" s="367"/>
      <c r="C551" s="367"/>
      <c r="D551" s="367"/>
      <c r="E551" s="367"/>
      <c r="F551" s="367"/>
      <c r="G551" s="367"/>
      <c r="H551" s="367"/>
      <c r="I551" s="367"/>
    </row>
    <row r="552" spans="2:9" s="446" customFormat="1" ht="15.75" customHeight="1">
      <c r="B552" s="367"/>
      <c r="C552" s="367"/>
      <c r="D552" s="367"/>
      <c r="E552" s="367"/>
      <c r="F552" s="367"/>
      <c r="G552" s="367"/>
      <c r="H552" s="367"/>
      <c r="I552" s="367"/>
    </row>
    <row r="553" spans="2:9" s="446" customFormat="1" ht="15.75" customHeight="1">
      <c r="B553" s="367"/>
      <c r="C553" s="367"/>
      <c r="D553" s="367"/>
      <c r="E553" s="367"/>
      <c r="F553" s="367"/>
      <c r="G553" s="367"/>
      <c r="H553" s="367"/>
      <c r="I553" s="367"/>
    </row>
    <row r="554" spans="2:9" s="446" customFormat="1" ht="15.75" customHeight="1">
      <c r="B554" s="367"/>
      <c r="C554" s="367"/>
      <c r="D554" s="367"/>
      <c r="E554" s="367"/>
      <c r="F554" s="367"/>
      <c r="G554" s="367"/>
      <c r="H554" s="367"/>
      <c r="I554" s="367"/>
    </row>
    <row r="555" spans="2:9" s="446" customFormat="1" ht="15.75" customHeight="1">
      <c r="B555" s="367"/>
      <c r="C555" s="367"/>
      <c r="D555" s="367"/>
      <c r="E555" s="367"/>
      <c r="F555" s="367"/>
      <c r="G555" s="367"/>
      <c r="H555" s="367"/>
      <c r="I555" s="367"/>
    </row>
    <row r="556" spans="2:9" s="446" customFormat="1" ht="15.75" customHeight="1">
      <c r="B556" s="367"/>
      <c r="C556" s="367"/>
      <c r="D556" s="367"/>
      <c r="E556" s="367"/>
      <c r="F556" s="367"/>
      <c r="G556" s="367"/>
      <c r="H556" s="367"/>
      <c r="I556" s="367"/>
    </row>
    <row r="557" spans="2:9" s="446" customFormat="1" ht="15.75" customHeight="1">
      <c r="B557" s="367"/>
      <c r="C557" s="367"/>
      <c r="D557" s="367"/>
      <c r="E557" s="367"/>
      <c r="F557" s="367"/>
      <c r="G557" s="367"/>
      <c r="H557" s="367"/>
      <c r="I557" s="367"/>
    </row>
    <row r="558" spans="2:9" s="446" customFormat="1" ht="15.75" customHeight="1">
      <c r="B558" s="367"/>
      <c r="C558" s="367"/>
      <c r="D558" s="367"/>
      <c r="E558" s="367"/>
      <c r="F558" s="367"/>
      <c r="G558" s="367"/>
      <c r="H558" s="367"/>
      <c r="I558" s="367"/>
    </row>
    <row r="559" spans="2:9" s="446" customFormat="1" ht="15.75" customHeight="1">
      <c r="B559" s="367"/>
      <c r="C559" s="367"/>
      <c r="D559" s="367"/>
      <c r="E559" s="367"/>
      <c r="F559" s="367"/>
      <c r="G559" s="367"/>
      <c r="H559" s="367"/>
      <c r="I559" s="367"/>
    </row>
    <row r="560" spans="2:9" s="446" customFormat="1" ht="15.75" customHeight="1">
      <c r="B560" s="367"/>
      <c r="C560" s="367"/>
      <c r="D560" s="367"/>
      <c r="E560" s="367"/>
      <c r="F560" s="367"/>
      <c r="G560" s="367"/>
      <c r="H560" s="367"/>
      <c r="I560" s="367"/>
    </row>
    <row r="561" spans="2:9" s="446" customFormat="1" ht="15.75" customHeight="1">
      <c r="B561" s="367"/>
      <c r="C561" s="367"/>
      <c r="D561" s="367"/>
      <c r="E561" s="367"/>
      <c r="F561" s="367"/>
      <c r="G561" s="367"/>
      <c r="H561" s="367"/>
      <c r="I561" s="367"/>
    </row>
    <row r="562" spans="2:9" s="446" customFormat="1" ht="15.75" customHeight="1">
      <c r="B562" s="367"/>
      <c r="C562" s="367"/>
      <c r="D562" s="367"/>
      <c r="E562" s="367"/>
      <c r="F562" s="367"/>
      <c r="G562" s="367"/>
      <c r="H562" s="367"/>
      <c r="I562" s="367"/>
    </row>
    <row r="563" spans="2:9" s="446" customFormat="1" ht="15.75" customHeight="1">
      <c r="B563" s="367"/>
      <c r="C563" s="367"/>
      <c r="D563" s="367"/>
      <c r="E563" s="367"/>
      <c r="F563" s="367"/>
      <c r="G563" s="367"/>
      <c r="H563" s="367"/>
      <c r="I563" s="367"/>
    </row>
    <row r="564" spans="2:9" s="446" customFormat="1" ht="15.75" customHeight="1">
      <c r="B564" s="367"/>
      <c r="C564" s="367"/>
      <c r="D564" s="367"/>
      <c r="E564" s="367"/>
      <c r="F564" s="367"/>
      <c r="G564" s="367"/>
      <c r="H564" s="367"/>
      <c r="I564" s="367"/>
    </row>
    <row r="565" spans="2:9" s="446" customFormat="1" ht="15.75" customHeight="1">
      <c r="B565" s="367"/>
      <c r="C565" s="367"/>
      <c r="D565" s="367"/>
      <c r="E565" s="367"/>
      <c r="F565" s="367"/>
      <c r="G565" s="367"/>
      <c r="H565" s="367"/>
      <c r="I565" s="367"/>
    </row>
    <row r="566" spans="2:9" s="446" customFormat="1" ht="15.75" customHeight="1">
      <c r="B566" s="367"/>
      <c r="C566" s="367"/>
      <c r="D566" s="367"/>
      <c r="E566" s="367"/>
      <c r="F566" s="367"/>
      <c r="G566" s="367"/>
      <c r="H566" s="367"/>
      <c r="I566" s="367"/>
    </row>
    <row r="567" spans="2:9" s="446" customFormat="1" ht="15.75" customHeight="1">
      <c r="B567" s="367"/>
      <c r="C567" s="367"/>
      <c r="D567" s="367"/>
      <c r="E567" s="367"/>
      <c r="F567" s="367"/>
      <c r="G567" s="367"/>
      <c r="H567" s="367"/>
      <c r="I567" s="367"/>
    </row>
    <row r="568" spans="2:9" s="446" customFormat="1" ht="15.75" customHeight="1">
      <c r="B568" s="367"/>
      <c r="C568" s="367"/>
      <c r="D568" s="367"/>
      <c r="E568" s="367"/>
      <c r="F568" s="367"/>
      <c r="G568" s="367"/>
      <c r="H568" s="367"/>
      <c r="I568" s="367"/>
    </row>
    <row r="569" spans="2:9" s="446" customFormat="1" ht="15.75" customHeight="1">
      <c r="B569" s="367"/>
      <c r="C569" s="367"/>
      <c r="D569" s="367"/>
      <c r="E569" s="367"/>
      <c r="F569" s="367"/>
      <c r="G569" s="367"/>
      <c r="H569" s="367"/>
      <c r="I569" s="367"/>
    </row>
    <row r="570" spans="2:9" s="446" customFormat="1" ht="15.75" customHeight="1">
      <c r="B570" s="367"/>
      <c r="C570" s="367"/>
      <c r="D570" s="367"/>
      <c r="E570" s="367"/>
      <c r="F570" s="367"/>
      <c r="G570" s="367"/>
      <c r="H570" s="367"/>
      <c r="I570" s="367"/>
    </row>
    <row r="571" spans="2:9" s="446" customFormat="1" ht="15.75" customHeight="1">
      <c r="B571" s="367"/>
      <c r="C571" s="367"/>
      <c r="D571" s="367"/>
      <c r="E571" s="367"/>
      <c r="F571" s="367"/>
      <c r="G571" s="367"/>
      <c r="H571" s="367"/>
      <c r="I571" s="367"/>
    </row>
    <row r="572" spans="2:9" s="446" customFormat="1" ht="15.75" customHeight="1">
      <c r="B572" s="367"/>
      <c r="C572" s="367"/>
      <c r="D572" s="367"/>
      <c r="E572" s="367"/>
      <c r="F572" s="367"/>
      <c r="G572" s="367"/>
      <c r="H572" s="367"/>
      <c r="I572" s="367"/>
    </row>
    <row r="573" spans="2:9" s="446" customFormat="1" ht="15.75" customHeight="1">
      <c r="B573" s="367"/>
      <c r="C573" s="367"/>
      <c r="D573" s="367"/>
      <c r="E573" s="367"/>
      <c r="F573" s="367"/>
      <c r="G573" s="367"/>
      <c r="H573" s="367"/>
      <c r="I573" s="367"/>
    </row>
    <row r="574" spans="2:9" s="446" customFormat="1" ht="15.75" customHeight="1">
      <c r="B574" s="367"/>
      <c r="C574" s="367"/>
      <c r="D574" s="367"/>
      <c r="E574" s="367"/>
      <c r="F574" s="367"/>
      <c r="G574" s="367"/>
      <c r="H574" s="367"/>
      <c r="I574" s="367"/>
    </row>
    <row r="575" spans="2:9" s="446" customFormat="1" ht="15.75" customHeight="1">
      <c r="B575" s="367"/>
      <c r="C575" s="367"/>
      <c r="D575" s="367"/>
      <c r="E575" s="367"/>
      <c r="F575" s="367"/>
      <c r="G575" s="367"/>
      <c r="H575" s="367"/>
      <c r="I575" s="367"/>
    </row>
    <row r="576" spans="2:9" s="446" customFormat="1" ht="15.75" customHeight="1">
      <c r="B576" s="367"/>
      <c r="C576" s="367"/>
      <c r="D576" s="367"/>
      <c r="E576" s="367"/>
      <c r="F576" s="367"/>
      <c r="G576" s="367"/>
      <c r="H576" s="367"/>
      <c r="I576" s="367"/>
    </row>
    <row r="577" spans="2:9" s="446" customFormat="1" ht="15.75" customHeight="1">
      <c r="B577" s="367"/>
      <c r="C577" s="367"/>
      <c r="D577" s="367"/>
      <c r="E577" s="367"/>
      <c r="F577" s="367"/>
      <c r="G577" s="367"/>
      <c r="H577" s="367"/>
      <c r="I577" s="367"/>
    </row>
    <row r="578" spans="2:9" s="446" customFormat="1" ht="15.75" customHeight="1">
      <c r="B578" s="367"/>
      <c r="C578" s="367"/>
      <c r="D578" s="367"/>
      <c r="E578" s="367"/>
      <c r="F578" s="367"/>
      <c r="G578" s="367"/>
      <c r="H578" s="367"/>
      <c r="I578" s="367"/>
    </row>
    <row r="579" spans="2:9" s="446" customFormat="1" ht="15.75" customHeight="1">
      <c r="B579" s="367"/>
      <c r="C579" s="367"/>
      <c r="D579" s="367"/>
      <c r="E579" s="367"/>
      <c r="F579" s="367"/>
      <c r="G579" s="367"/>
      <c r="H579" s="367"/>
      <c r="I579" s="367"/>
    </row>
    <row r="580" spans="2:9" s="446" customFormat="1" ht="15.75" customHeight="1">
      <c r="B580" s="367"/>
      <c r="C580" s="367"/>
      <c r="D580" s="367"/>
      <c r="E580" s="367"/>
      <c r="F580" s="367"/>
      <c r="G580" s="367"/>
      <c r="H580" s="367"/>
      <c r="I580" s="367"/>
    </row>
    <row r="581" spans="2:9" s="446" customFormat="1" ht="15.75" customHeight="1">
      <c r="B581" s="367"/>
      <c r="C581" s="367"/>
      <c r="D581" s="367"/>
      <c r="E581" s="367"/>
      <c r="F581" s="367"/>
      <c r="G581" s="367"/>
      <c r="H581" s="367"/>
      <c r="I581" s="367"/>
    </row>
    <row r="582" spans="2:9" s="446" customFormat="1" ht="15.75" customHeight="1">
      <c r="B582" s="367"/>
      <c r="C582" s="367"/>
      <c r="D582" s="367"/>
      <c r="E582" s="367"/>
      <c r="F582" s="367"/>
      <c r="G582" s="367"/>
      <c r="H582" s="367"/>
      <c r="I582" s="367"/>
    </row>
    <row r="583" spans="2:9" s="446" customFormat="1" ht="15.75" customHeight="1">
      <c r="B583" s="367"/>
      <c r="C583" s="367"/>
      <c r="D583" s="367"/>
      <c r="E583" s="367"/>
      <c r="F583" s="367"/>
      <c r="G583" s="367"/>
      <c r="H583" s="367"/>
      <c r="I583" s="367"/>
    </row>
    <row r="584" spans="2:9" s="446" customFormat="1" ht="15.75" customHeight="1">
      <c r="B584" s="367"/>
      <c r="C584" s="367"/>
      <c r="D584" s="367"/>
      <c r="E584" s="367"/>
      <c r="F584" s="367"/>
      <c r="G584" s="367"/>
      <c r="H584" s="367"/>
      <c r="I584" s="367"/>
    </row>
    <row r="585" spans="2:9" s="446" customFormat="1" ht="15.75" customHeight="1">
      <c r="B585" s="367"/>
      <c r="C585" s="367"/>
      <c r="D585" s="367"/>
      <c r="E585" s="367"/>
      <c r="F585" s="367"/>
      <c r="G585" s="367"/>
      <c r="H585" s="367"/>
      <c r="I585" s="367"/>
    </row>
    <row r="586" spans="2:9" s="446" customFormat="1" ht="15.75" customHeight="1">
      <c r="B586" s="367"/>
      <c r="C586" s="367"/>
      <c r="D586" s="367"/>
      <c r="E586" s="367"/>
      <c r="F586" s="367"/>
      <c r="G586" s="367"/>
      <c r="H586" s="367"/>
      <c r="I586" s="367"/>
    </row>
    <row r="587" spans="2:9" s="446" customFormat="1" ht="15.75" customHeight="1">
      <c r="B587" s="367"/>
      <c r="C587" s="367"/>
      <c r="D587" s="367"/>
      <c r="E587" s="367"/>
      <c r="F587" s="367"/>
      <c r="G587" s="367"/>
      <c r="H587" s="367"/>
      <c r="I587" s="367"/>
    </row>
    <row r="588" spans="2:9" s="446" customFormat="1" ht="15.75" customHeight="1">
      <c r="B588" s="367"/>
      <c r="C588" s="367"/>
      <c r="D588" s="367"/>
      <c r="E588" s="367"/>
      <c r="F588" s="367"/>
      <c r="G588" s="367"/>
      <c r="H588" s="367"/>
      <c r="I588" s="367"/>
    </row>
    <row r="589" spans="2:9" s="446" customFormat="1" ht="15.75" customHeight="1">
      <c r="B589" s="367"/>
      <c r="C589" s="367"/>
      <c r="D589" s="367"/>
      <c r="E589" s="367"/>
      <c r="F589" s="367"/>
      <c r="G589" s="367"/>
      <c r="H589" s="367"/>
      <c r="I589" s="367"/>
    </row>
    <row r="590" spans="2:9" s="446" customFormat="1" ht="15.75" customHeight="1">
      <c r="B590" s="367"/>
      <c r="C590" s="367"/>
      <c r="D590" s="367"/>
      <c r="E590" s="367"/>
      <c r="F590" s="367"/>
      <c r="G590" s="367"/>
      <c r="H590" s="367"/>
      <c r="I590" s="367"/>
    </row>
    <row r="591" spans="2:9" s="446" customFormat="1" ht="15.75" customHeight="1">
      <c r="B591" s="367"/>
      <c r="C591" s="367"/>
      <c r="D591" s="367"/>
      <c r="E591" s="367"/>
      <c r="F591" s="367"/>
      <c r="G591" s="367"/>
      <c r="H591" s="367"/>
      <c r="I591" s="367"/>
    </row>
    <row r="592" spans="2:9" s="446" customFormat="1" ht="15.75" customHeight="1">
      <c r="B592" s="367"/>
      <c r="C592" s="367"/>
      <c r="D592" s="367"/>
      <c r="E592" s="367"/>
      <c r="F592" s="367"/>
      <c r="G592" s="367"/>
      <c r="H592" s="367"/>
      <c r="I592" s="367"/>
    </row>
    <row r="593" spans="2:9" s="446" customFormat="1" ht="15.75" customHeight="1">
      <c r="B593" s="367"/>
      <c r="C593" s="367"/>
      <c r="D593" s="367"/>
      <c r="E593" s="367"/>
      <c r="F593" s="367"/>
      <c r="G593" s="367"/>
      <c r="H593" s="367"/>
      <c r="I593" s="367"/>
    </row>
    <row r="594" spans="2:9" s="446" customFormat="1" ht="15.75" customHeight="1">
      <c r="B594" s="367"/>
      <c r="C594" s="367"/>
      <c r="D594" s="367"/>
      <c r="E594" s="367"/>
      <c r="F594" s="367"/>
      <c r="G594" s="367"/>
      <c r="H594" s="367"/>
      <c r="I594" s="367"/>
    </row>
    <row r="595" spans="2:9" s="446" customFormat="1" ht="15.75" customHeight="1">
      <c r="B595" s="367"/>
      <c r="C595" s="367"/>
      <c r="D595" s="367"/>
      <c r="E595" s="367"/>
      <c r="F595" s="367"/>
      <c r="G595" s="367"/>
      <c r="H595" s="367"/>
      <c r="I595" s="367"/>
    </row>
    <row r="596" spans="2:9" s="446" customFormat="1" ht="15.75" customHeight="1">
      <c r="B596" s="367"/>
      <c r="C596" s="367"/>
      <c r="D596" s="367"/>
      <c r="E596" s="367"/>
      <c r="F596" s="367"/>
      <c r="G596" s="367"/>
      <c r="H596" s="367"/>
      <c r="I596" s="367"/>
    </row>
    <row r="597" spans="2:9" s="446" customFormat="1" ht="15.75" customHeight="1">
      <c r="B597" s="367"/>
      <c r="C597" s="367"/>
      <c r="D597" s="367"/>
      <c r="E597" s="367"/>
      <c r="F597" s="367"/>
      <c r="G597" s="367"/>
      <c r="H597" s="367"/>
      <c r="I597" s="367"/>
    </row>
    <row r="598" spans="2:9" s="446" customFormat="1" ht="15.75" customHeight="1">
      <c r="B598" s="367"/>
      <c r="C598" s="367"/>
      <c r="D598" s="367"/>
      <c r="E598" s="367"/>
      <c r="F598" s="367"/>
      <c r="G598" s="367"/>
      <c r="H598" s="367"/>
      <c r="I598" s="367"/>
    </row>
    <row r="599" spans="2:9" s="446" customFormat="1" ht="15.75" customHeight="1">
      <c r="B599" s="367"/>
      <c r="C599" s="367"/>
      <c r="D599" s="367"/>
      <c r="E599" s="367"/>
      <c r="F599" s="367"/>
      <c r="G599" s="367"/>
      <c r="H599" s="367"/>
      <c r="I599" s="367"/>
    </row>
    <row r="600" spans="2:9" s="446" customFormat="1" ht="15.75" customHeight="1">
      <c r="B600" s="367"/>
      <c r="C600" s="367"/>
      <c r="D600" s="367"/>
      <c r="E600" s="367"/>
      <c r="F600" s="367"/>
      <c r="G600" s="367"/>
      <c r="H600" s="367"/>
      <c r="I600" s="367"/>
    </row>
    <row r="601" spans="2:9" s="446" customFormat="1" ht="15.75" customHeight="1">
      <c r="B601" s="367"/>
      <c r="C601" s="367"/>
      <c r="D601" s="367"/>
      <c r="E601" s="367"/>
      <c r="F601" s="367"/>
      <c r="G601" s="367"/>
      <c r="H601" s="367"/>
      <c r="I601" s="367"/>
    </row>
    <row r="602" spans="2:9" s="446" customFormat="1" ht="15.75" customHeight="1">
      <c r="B602" s="367"/>
      <c r="C602" s="367"/>
      <c r="D602" s="367"/>
      <c r="E602" s="367"/>
      <c r="F602" s="367"/>
      <c r="G602" s="367"/>
      <c r="H602" s="367"/>
      <c r="I602" s="367"/>
    </row>
    <row r="603" spans="2:9" s="446" customFormat="1" ht="15.75" customHeight="1">
      <c r="B603" s="367"/>
      <c r="C603" s="367"/>
      <c r="D603" s="367"/>
      <c r="E603" s="367"/>
      <c r="F603" s="367"/>
      <c r="G603" s="367"/>
      <c r="H603" s="367"/>
      <c r="I603" s="367"/>
    </row>
    <row r="604" spans="2:9" s="446" customFormat="1" ht="15.75" customHeight="1">
      <c r="B604" s="367"/>
      <c r="C604" s="367"/>
      <c r="D604" s="367"/>
      <c r="E604" s="367"/>
      <c r="F604" s="367"/>
      <c r="G604" s="367"/>
      <c r="H604" s="367"/>
      <c r="I604" s="367"/>
    </row>
    <row r="605" spans="2:9" s="446" customFormat="1" ht="15.75" customHeight="1">
      <c r="B605" s="367"/>
      <c r="C605" s="367"/>
      <c r="D605" s="367"/>
      <c r="E605" s="367"/>
      <c r="F605" s="367"/>
      <c r="G605" s="367"/>
      <c r="H605" s="367"/>
      <c r="I605" s="367"/>
    </row>
    <row r="606" spans="2:9" s="446" customFormat="1" ht="15.75" customHeight="1">
      <c r="B606" s="367"/>
      <c r="C606" s="367"/>
      <c r="D606" s="367"/>
      <c r="E606" s="367"/>
      <c r="F606" s="367"/>
      <c r="G606" s="367"/>
      <c r="H606" s="367"/>
      <c r="I606" s="367"/>
    </row>
    <row r="607" spans="2:9" s="446" customFormat="1" ht="15.75" customHeight="1">
      <c r="B607" s="367"/>
      <c r="C607" s="367"/>
      <c r="D607" s="367"/>
      <c r="E607" s="367"/>
      <c r="F607" s="367"/>
      <c r="G607" s="367"/>
      <c r="H607" s="367"/>
      <c r="I607" s="367"/>
    </row>
    <row r="608" spans="2:9" s="446" customFormat="1" ht="15.75" customHeight="1">
      <c r="B608" s="367"/>
      <c r="C608" s="367"/>
      <c r="D608" s="367"/>
      <c r="E608" s="367"/>
      <c r="F608" s="367"/>
      <c r="G608" s="367"/>
      <c r="H608" s="367"/>
      <c r="I608" s="367"/>
    </row>
    <row r="609" spans="2:9" s="446" customFormat="1" ht="15.75" customHeight="1">
      <c r="B609" s="367"/>
      <c r="C609" s="367"/>
      <c r="D609" s="367"/>
      <c r="E609" s="367"/>
      <c r="F609" s="367"/>
      <c r="G609" s="367"/>
      <c r="H609" s="367"/>
      <c r="I609" s="367"/>
    </row>
    <row r="610" spans="2:9" s="446" customFormat="1" ht="15.75" customHeight="1">
      <c r="B610" s="367"/>
      <c r="C610" s="367"/>
      <c r="D610" s="367"/>
      <c r="E610" s="367"/>
      <c r="F610" s="367"/>
      <c r="G610" s="367"/>
      <c r="H610" s="367"/>
      <c r="I610" s="367"/>
    </row>
    <row r="611" spans="2:9" s="446" customFormat="1" ht="15.75" customHeight="1">
      <c r="B611" s="367"/>
      <c r="C611" s="367"/>
      <c r="D611" s="367"/>
      <c r="E611" s="367"/>
      <c r="F611" s="367"/>
      <c r="G611" s="367"/>
      <c r="H611" s="367"/>
      <c r="I611" s="367"/>
    </row>
    <row r="612" spans="2:9" s="446" customFormat="1" ht="15.75" customHeight="1">
      <c r="B612" s="367"/>
      <c r="C612" s="367"/>
      <c r="D612" s="367"/>
      <c r="E612" s="367"/>
      <c r="F612" s="367"/>
      <c r="G612" s="367"/>
      <c r="H612" s="367"/>
      <c r="I612" s="367"/>
    </row>
    <row r="613" spans="2:9" s="446" customFormat="1" ht="15.75" customHeight="1">
      <c r="B613" s="367"/>
      <c r="C613" s="367"/>
      <c r="D613" s="367"/>
      <c r="E613" s="367"/>
      <c r="F613" s="367"/>
      <c r="G613" s="367"/>
      <c r="H613" s="367"/>
      <c r="I613" s="367"/>
    </row>
    <row r="614" spans="2:9" s="446" customFormat="1" ht="15.75" customHeight="1">
      <c r="B614" s="367"/>
      <c r="C614" s="367"/>
      <c r="D614" s="367"/>
      <c r="E614" s="367"/>
      <c r="F614" s="367"/>
      <c r="G614" s="367"/>
      <c r="H614" s="367"/>
      <c r="I614" s="367"/>
    </row>
    <row r="615" spans="2:9" s="446" customFormat="1" ht="15.75" customHeight="1">
      <c r="B615" s="367"/>
      <c r="C615" s="367"/>
      <c r="D615" s="367"/>
      <c r="E615" s="367"/>
      <c r="F615" s="367"/>
      <c r="G615" s="367"/>
      <c r="H615" s="367"/>
      <c r="I615" s="367"/>
    </row>
    <row r="616" spans="2:9" s="446" customFormat="1" ht="15.75" customHeight="1">
      <c r="B616" s="367"/>
      <c r="C616" s="367"/>
      <c r="D616" s="367"/>
      <c r="E616" s="367"/>
      <c r="F616" s="367"/>
      <c r="G616" s="367"/>
      <c r="H616" s="367"/>
      <c r="I616" s="367"/>
    </row>
    <row r="617" spans="2:9" s="446" customFormat="1" ht="15.75" customHeight="1">
      <c r="B617" s="367"/>
      <c r="C617" s="367"/>
      <c r="D617" s="367"/>
      <c r="E617" s="367"/>
      <c r="F617" s="367"/>
      <c r="G617" s="367"/>
      <c r="H617" s="367"/>
      <c r="I617" s="367"/>
    </row>
    <row r="618" spans="2:9" s="446" customFormat="1" ht="15.75" customHeight="1">
      <c r="B618" s="367"/>
      <c r="C618" s="367"/>
      <c r="D618" s="367"/>
      <c r="E618" s="367"/>
      <c r="F618" s="367"/>
      <c r="G618" s="367"/>
      <c r="H618" s="367"/>
      <c r="I618" s="367"/>
    </row>
    <row r="619" spans="2:9" s="446" customFormat="1" ht="15.75" customHeight="1">
      <c r="B619" s="367"/>
      <c r="C619" s="367"/>
      <c r="D619" s="367"/>
      <c r="E619" s="367"/>
      <c r="F619" s="367"/>
      <c r="G619" s="367"/>
      <c r="H619" s="367"/>
      <c r="I619" s="367"/>
    </row>
    <row r="620" spans="2:9" s="446" customFormat="1" ht="15.75" customHeight="1">
      <c r="B620" s="367"/>
      <c r="C620" s="367"/>
      <c r="D620" s="367"/>
      <c r="E620" s="367"/>
      <c r="F620" s="367"/>
      <c r="G620" s="367"/>
      <c r="H620" s="367"/>
      <c r="I620" s="367"/>
    </row>
    <row r="621" spans="2:9" s="446" customFormat="1" ht="15.75" customHeight="1">
      <c r="B621" s="367"/>
      <c r="C621" s="367"/>
      <c r="D621" s="367"/>
      <c r="E621" s="367"/>
      <c r="F621" s="367"/>
      <c r="G621" s="367"/>
      <c r="H621" s="367"/>
      <c r="I621" s="367"/>
    </row>
    <row r="622" spans="2:9" s="446" customFormat="1" ht="15.75" customHeight="1">
      <c r="B622" s="367"/>
      <c r="C622" s="367"/>
      <c r="D622" s="367"/>
      <c r="E622" s="367"/>
      <c r="F622" s="367"/>
      <c r="G622" s="367"/>
      <c r="H622" s="367"/>
      <c r="I622" s="367"/>
    </row>
    <row r="623" spans="2:9" s="446" customFormat="1" ht="15.75" customHeight="1">
      <c r="B623" s="367"/>
      <c r="C623" s="367"/>
      <c r="D623" s="367"/>
      <c r="E623" s="367"/>
      <c r="F623" s="367"/>
      <c r="G623" s="367"/>
      <c r="H623" s="367"/>
      <c r="I623" s="367"/>
    </row>
    <row r="624" spans="2:9" s="446" customFormat="1" ht="15.75" customHeight="1">
      <c r="B624" s="367"/>
      <c r="C624" s="367"/>
      <c r="D624" s="367"/>
      <c r="E624" s="367"/>
      <c r="F624" s="367"/>
      <c r="G624" s="367"/>
      <c r="H624" s="367"/>
      <c r="I624" s="367"/>
    </row>
    <row r="625" spans="2:9" s="446" customFormat="1" ht="15.75" customHeight="1">
      <c r="B625" s="367"/>
      <c r="C625" s="367"/>
      <c r="D625" s="367"/>
      <c r="E625" s="367"/>
      <c r="F625" s="367"/>
      <c r="G625" s="367"/>
      <c r="H625" s="367"/>
      <c r="I625" s="367"/>
    </row>
    <row r="626" spans="2:9" s="446" customFormat="1" ht="15.75" customHeight="1">
      <c r="B626" s="367"/>
      <c r="C626" s="367"/>
      <c r="D626" s="367"/>
      <c r="E626" s="367"/>
      <c r="F626" s="367"/>
      <c r="G626" s="367"/>
      <c r="H626" s="367"/>
      <c r="I626" s="367"/>
    </row>
    <row r="627" spans="2:9" s="446" customFormat="1" ht="15.75" customHeight="1">
      <c r="B627" s="367"/>
      <c r="C627" s="367"/>
      <c r="D627" s="367"/>
      <c r="E627" s="367"/>
      <c r="F627" s="367"/>
      <c r="G627" s="367"/>
      <c r="H627" s="367"/>
      <c r="I627" s="367"/>
    </row>
    <row r="628" spans="2:9" s="446" customFormat="1" ht="15.75" customHeight="1">
      <c r="B628" s="367"/>
      <c r="C628" s="367"/>
      <c r="D628" s="367"/>
      <c r="E628" s="367"/>
      <c r="F628" s="367"/>
      <c r="G628" s="367"/>
      <c r="H628" s="367"/>
      <c r="I628" s="367"/>
    </row>
    <row r="629" spans="2:9" s="446" customFormat="1" ht="15.75" customHeight="1">
      <c r="B629" s="367"/>
      <c r="C629" s="367"/>
      <c r="D629" s="367"/>
      <c r="E629" s="367"/>
      <c r="F629" s="367"/>
      <c r="G629" s="367"/>
      <c r="H629" s="367"/>
      <c r="I629" s="367"/>
    </row>
    <row r="630" spans="2:9" s="446" customFormat="1" ht="15.75" customHeight="1">
      <c r="B630" s="367"/>
      <c r="C630" s="367"/>
      <c r="D630" s="367"/>
      <c r="E630" s="367"/>
      <c r="F630" s="367"/>
      <c r="G630" s="367"/>
      <c r="H630" s="367"/>
      <c r="I630" s="367"/>
    </row>
    <row r="631" spans="2:9" s="446" customFormat="1" ht="15.75" customHeight="1">
      <c r="B631" s="367"/>
      <c r="C631" s="367"/>
      <c r="D631" s="367"/>
      <c r="E631" s="367"/>
      <c r="F631" s="367"/>
      <c r="G631" s="367"/>
      <c r="H631" s="367"/>
      <c r="I631" s="367"/>
    </row>
    <row r="632" spans="2:9" s="446" customFormat="1" ht="15.75" customHeight="1">
      <c r="B632" s="367"/>
      <c r="C632" s="367"/>
      <c r="D632" s="367"/>
      <c r="E632" s="367"/>
      <c r="F632" s="367"/>
      <c r="G632" s="367"/>
      <c r="H632" s="367"/>
      <c r="I632" s="367"/>
    </row>
    <row r="633" spans="2:9" s="446" customFormat="1" ht="15.75" customHeight="1">
      <c r="B633" s="367"/>
      <c r="C633" s="367"/>
      <c r="D633" s="367"/>
      <c r="E633" s="367"/>
      <c r="F633" s="367"/>
      <c r="G633" s="367"/>
      <c r="H633" s="367"/>
      <c r="I633" s="367"/>
    </row>
    <row r="634" spans="2:9" s="446" customFormat="1" ht="15.75" customHeight="1">
      <c r="B634" s="367"/>
      <c r="C634" s="367"/>
      <c r="D634" s="367"/>
      <c r="E634" s="367"/>
      <c r="F634" s="367"/>
      <c r="G634" s="367"/>
      <c r="H634" s="367"/>
      <c r="I634" s="367"/>
    </row>
    <row r="635" spans="2:9" s="446" customFormat="1" ht="15.75" customHeight="1">
      <c r="B635" s="367"/>
      <c r="C635" s="367"/>
      <c r="D635" s="367"/>
      <c r="E635" s="367"/>
      <c r="F635" s="367"/>
      <c r="G635" s="367"/>
      <c r="H635" s="367"/>
      <c r="I635" s="367"/>
    </row>
    <row r="636" spans="2:9" s="446" customFormat="1" ht="15.75" customHeight="1">
      <c r="B636" s="367"/>
      <c r="C636" s="367"/>
      <c r="D636" s="367"/>
      <c r="E636" s="367"/>
      <c r="F636" s="367"/>
      <c r="G636" s="367"/>
      <c r="H636" s="367"/>
      <c r="I636" s="367"/>
    </row>
    <row r="637" spans="2:9" s="446" customFormat="1" ht="15.75" customHeight="1">
      <c r="B637" s="367"/>
      <c r="C637" s="367"/>
      <c r="D637" s="367"/>
      <c r="E637" s="367"/>
      <c r="F637" s="367"/>
      <c r="G637" s="367"/>
      <c r="H637" s="367"/>
      <c r="I637" s="367"/>
    </row>
    <row r="638" spans="2:9" s="446" customFormat="1" ht="15.75" customHeight="1">
      <c r="B638" s="367"/>
      <c r="C638" s="367"/>
      <c r="D638" s="367"/>
      <c r="E638" s="367"/>
      <c r="F638" s="367"/>
      <c r="G638" s="367"/>
      <c r="H638" s="367"/>
      <c r="I638" s="367"/>
    </row>
    <row r="639" spans="2:9" s="446" customFormat="1" ht="15.75" customHeight="1">
      <c r="B639" s="367"/>
      <c r="C639" s="367"/>
      <c r="D639" s="367"/>
      <c r="E639" s="367"/>
      <c r="F639" s="367"/>
      <c r="G639" s="367"/>
      <c r="H639" s="367"/>
      <c r="I639" s="367"/>
    </row>
    <row r="640" spans="2:9" s="446" customFormat="1" ht="15.75" customHeight="1">
      <c r="B640" s="367"/>
      <c r="C640" s="367"/>
      <c r="D640" s="367"/>
      <c r="E640" s="367"/>
      <c r="F640" s="367"/>
      <c r="G640" s="367"/>
      <c r="H640" s="367"/>
      <c r="I640" s="367"/>
    </row>
    <row r="641" spans="2:9" s="446" customFormat="1" ht="15.75" customHeight="1">
      <c r="B641" s="367"/>
      <c r="C641" s="367"/>
      <c r="D641" s="367"/>
      <c r="E641" s="367"/>
      <c r="F641" s="367"/>
      <c r="G641" s="367"/>
      <c r="H641" s="367"/>
      <c r="I641" s="367"/>
    </row>
    <row r="642" spans="2:9" s="446" customFormat="1" ht="15.75" customHeight="1">
      <c r="B642" s="367"/>
      <c r="C642" s="367"/>
      <c r="D642" s="367"/>
      <c r="E642" s="367"/>
      <c r="F642" s="367"/>
      <c r="G642" s="367"/>
      <c r="H642" s="367"/>
      <c r="I642" s="367"/>
    </row>
    <row r="643" spans="2:9" s="446" customFormat="1" ht="15.75" customHeight="1">
      <c r="B643" s="367"/>
      <c r="C643" s="367"/>
      <c r="D643" s="367"/>
      <c r="E643" s="367"/>
      <c r="F643" s="367"/>
      <c r="G643" s="367"/>
      <c r="H643" s="367"/>
      <c r="I643" s="367"/>
    </row>
    <row r="644" spans="2:9" s="446" customFormat="1" ht="15.75" customHeight="1">
      <c r="B644" s="367"/>
      <c r="C644" s="367"/>
      <c r="D644" s="367"/>
      <c r="E644" s="367"/>
      <c r="F644" s="367"/>
      <c r="G644" s="367"/>
      <c r="H644" s="367"/>
      <c r="I644" s="367"/>
    </row>
    <row r="645" spans="2:9" s="446" customFormat="1" ht="15.75" customHeight="1">
      <c r="B645" s="367"/>
      <c r="C645" s="367"/>
      <c r="D645" s="367"/>
      <c r="E645" s="367"/>
      <c r="F645" s="367"/>
      <c r="G645" s="367"/>
      <c r="H645" s="367"/>
      <c r="I645" s="367"/>
    </row>
    <row r="646" spans="2:9" s="446" customFormat="1" ht="15.75" customHeight="1">
      <c r="B646" s="367"/>
      <c r="C646" s="367"/>
      <c r="D646" s="367"/>
      <c r="E646" s="367"/>
      <c r="F646" s="367"/>
      <c r="G646" s="367"/>
      <c r="H646" s="367"/>
      <c r="I646" s="367"/>
    </row>
    <row r="647" spans="2:9" s="446" customFormat="1" ht="15.75" customHeight="1">
      <c r="B647" s="367"/>
      <c r="C647" s="367"/>
      <c r="D647" s="367"/>
      <c r="E647" s="367"/>
      <c r="F647" s="367"/>
      <c r="G647" s="367"/>
      <c r="H647" s="367"/>
      <c r="I647" s="367"/>
    </row>
    <row r="648" spans="2:9" s="446" customFormat="1" ht="15.75" customHeight="1">
      <c r="B648" s="367"/>
      <c r="C648" s="367"/>
      <c r="D648" s="367"/>
      <c r="E648" s="367"/>
      <c r="F648" s="367"/>
      <c r="G648" s="367"/>
      <c r="H648" s="367"/>
      <c r="I648" s="367"/>
    </row>
    <row r="649" spans="2:9" s="446" customFormat="1" ht="15.75" customHeight="1">
      <c r="B649" s="367"/>
      <c r="C649" s="367"/>
      <c r="D649" s="367"/>
      <c r="E649" s="367"/>
      <c r="F649" s="367"/>
      <c r="G649" s="367"/>
      <c r="H649" s="367"/>
      <c r="I649" s="367"/>
    </row>
    <row r="650" spans="2:9" s="446" customFormat="1" ht="15.75" customHeight="1">
      <c r="B650" s="367"/>
      <c r="C650" s="367"/>
      <c r="D650" s="367"/>
      <c r="E650" s="367"/>
      <c r="F650" s="367"/>
      <c r="G650" s="367"/>
      <c r="H650" s="367"/>
      <c r="I650" s="367"/>
    </row>
    <row r="651" spans="2:9" s="446" customFormat="1" ht="15.75" customHeight="1">
      <c r="B651" s="367"/>
      <c r="C651" s="367"/>
      <c r="D651" s="367"/>
      <c r="E651" s="367"/>
      <c r="F651" s="367"/>
      <c r="G651" s="367"/>
      <c r="H651" s="367"/>
      <c r="I651" s="367"/>
    </row>
    <row r="652" spans="2:9" s="446" customFormat="1" ht="15.75" customHeight="1">
      <c r="B652" s="367"/>
      <c r="C652" s="367"/>
      <c r="D652" s="367"/>
      <c r="E652" s="367"/>
      <c r="F652" s="367"/>
      <c r="G652" s="367"/>
      <c r="H652" s="367"/>
      <c r="I652" s="367"/>
    </row>
    <row r="653" spans="2:9" s="446" customFormat="1" ht="15.75" customHeight="1">
      <c r="B653" s="367"/>
      <c r="C653" s="367"/>
      <c r="D653" s="367"/>
      <c r="E653" s="367"/>
      <c r="F653" s="367"/>
      <c r="G653" s="367"/>
      <c r="H653" s="367"/>
      <c r="I653" s="367"/>
    </row>
    <row r="654" spans="2:9" s="446" customFormat="1" ht="15.75" customHeight="1">
      <c r="B654" s="367"/>
      <c r="C654" s="367"/>
      <c r="D654" s="367"/>
      <c r="E654" s="367"/>
      <c r="F654" s="367"/>
      <c r="G654" s="367"/>
      <c r="H654" s="367"/>
      <c r="I654" s="367"/>
    </row>
    <row r="655" spans="2:9" s="446" customFormat="1" ht="15.75" customHeight="1">
      <c r="B655" s="367"/>
      <c r="C655" s="367"/>
      <c r="D655" s="367"/>
      <c r="E655" s="367"/>
      <c r="F655" s="367"/>
      <c r="G655" s="367"/>
      <c r="H655" s="367"/>
      <c r="I655" s="367"/>
    </row>
    <row r="656" spans="2:9" s="446" customFormat="1" ht="15.75" customHeight="1">
      <c r="B656" s="367"/>
      <c r="C656" s="367"/>
      <c r="D656" s="367"/>
      <c r="E656" s="367"/>
      <c r="F656" s="367"/>
      <c r="G656" s="367"/>
      <c r="H656" s="367"/>
      <c r="I656" s="367"/>
    </row>
    <row r="657" spans="2:9" s="446" customFormat="1" ht="15.75" customHeight="1">
      <c r="B657" s="367"/>
      <c r="C657" s="367"/>
      <c r="D657" s="367"/>
      <c r="E657" s="367"/>
      <c r="F657" s="367"/>
      <c r="G657" s="367"/>
      <c r="H657" s="367"/>
      <c r="I657" s="367"/>
    </row>
    <row r="658" spans="2:9" s="446" customFormat="1" ht="15.75" customHeight="1">
      <c r="B658" s="367"/>
      <c r="C658" s="367"/>
      <c r="D658" s="367"/>
      <c r="E658" s="367"/>
      <c r="F658" s="367"/>
      <c r="G658" s="367"/>
      <c r="H658" s="367"/>
      <c r="I658" s="367"/>
    </row>
    <row r="659" spans="2:9" s="446" customFormat="1" ht="15.75" customHeight="1">
      <c r="B659" s="367"/>
      <c r="C659" s="367"/>
      <c r="D659" s="367"/>
      <c r="E659" s="367"/>
      <c r="F659" s="367"/>
      <c r="G659" s="367"/>
      <c r="H659" s="367"/>
      <c r="I659" s="367"/>
    </row>
    <row r="660" spans="2:9" s="446" customFormat="1" ht="15.75" customHeight="1">
      <c r="B660" s="367"/>
      <c r="C660" s="367"/>
      <c r="D660" s="367"/>
      <c r="E660" s="367"/>
      <c r="F660" s="367"/>
      <c r="G660" s="367"/>
      <c r="H660" s="367"/>
      <c r="I660" s="367"/>
    </row>
    <row r="661" spans="2:9" s="446" customFormat="1" ht="15.75" customHeight="1">
      <c r="B661" s="367"/>
      <c r="C661" s="367"/>
      <c r="D661" s="367"/>
      <c r="E661" s="367"/>
      <c r="F661" s="367"/>
      <c r="G661" s="367"/>
      <c r="H661" s="367"/>
      <c r="I661" s="367"/>
    </row>
    <row r="662" spans="2:9" s="446" customFormat="1" ht="15.75" customHeight="1">
      <c r="B662" s="367"/>
      <c r="C662" s="367"/>
      <c r="D662" s="367"/>
      <c r="E662" s="367"/>
      <c r="F662" s="367"/>
      <c r="G662" s="367"/>
      <c r="H662" s="367"/>
      <c r="I662" s="367"/>
    </row>
    <row r="663" spans="2:9" s="446" customFormat="1" ht="15.75" customHeight="1">
      <c r="B663" s="367"/>
      <c r="C663" s="367"/>
      <c r="D663" s="367"/>
      <c r="E663" s="367"/>
      <c r="F663" s="367"/>
      <c r="G663" s="367"/>
      <c r="H663" s="367"/>
      <c r="I663" s="367"/>
    </row>
    <row r="664" spans="2:9" s="446" customFormat="1" ht="15.75" customHeight="1">
      <c r="B664" s="367"/>
      <c r="C664" s="367"/>
      <c r="D664" s="367"/>
      <c r="E664" s="367"/>
      <c r="F664" s="367"/>
      <c r="G664" s="367"/>
      <c r="H664" s="367"/>
      <c r="I664" s="367"/>
    </row>
    <row r="665" spans="2:9" s="446" customFormat="1" ht="15.75" customHeight="1">
      <c r="B665" s="367"/>
      <c r="C665" s="367"/>
      <c r="D665" s="367"/>
      <c r="E665" s="367"/>
      <c r="F665" s="367"/>
      <c r="G665" s="367"/>
      <c r="H665" s="367"/>
      <c r="I665" s="367"/>
    </row>
    <row r="666" spans="2:9" s="446" customFormat="1" ht="15.75" customHeight="1">
      <c r="B666" s="367"/>
      <c r="C666" s="367"/>
      <c r="D666" s="367"/>
      <c r="E666" s="367"/>
      <c r="F666" s="367"/>
      <c r="G666" s="367"/>
      <c r="H666" s="367"/>
      <c r="I666" s="367"/>
    </row>
    <row r="667" spans="2:9" s="446" customFormat="1" ht="15.75" customHeight="1">
      <c r="B667" s="367"/>
      <c r="C667" s="367"/>
      <c r="D667" s="367"/>
      <c r="E667" s="367"/>
      <c r="F667" s="367"/>
      <c r="G667" s="367"/>
      <c r="H667" s="367"/>
      <c r="I667" s="367"/>
    </row>
    <row r="668" spans="2:9" s="446" customFormat="1" ht="15.75" customHeight="1">
      <c r="B668" s="367"/>
      <c r="C668" s="367"/>
      <c r="D668" s="367"/>
      <c r="E668" s="367"/>
      <c r="F668" s="367"/>
      <c r="G668" s="367"/>
      <c r="H668" s="367"/>
      <c r="I668" s="367"/>
    </row>
    <row r="669" spans="2:9" s="446" customFormat="1" ht="15.75" customHeight="1">
      <c r="B669" s="367"/>
      <c r="C669" s="367"/>
      <c r="D669" s="367"/>
      <c r="E669" s="367"/>
      <c r="F669" s="367"/>
      <c r="G669" s="367"/>
      <c r="H669" s="367"/>
      <c r="I669" s="367"/>
    </row>
    <row r="670" spans="2:9" s="446" customFormat="1" ht="15.75" customHeight="1">
      <c r="B670" s="367"/>
      <c r="C670" s="367"/>
      <c r="D670" s="367"/>
      <c r="E670" s="367"/>
      <c r="F670" s="367"/>
      <c r="G670" s="367"/>
      <c r="H670" s="367"/>
      <c r="I670" s="367"/>
    </row>
    <row r="671" spans="2:9" s="446" customFormat="1" ht="15.75" customHeight="1">
      <c r="B671" s="367"/>
      <c r="C671" s="367"/>
      <c r="D671" s="367"/>
      <c r="E671" s="367"/>
      <c r="F671" s="367"/>
      <c r="G671" s="367"/>
      <c r="H671" s="367"/>
      <c r="I671" s="367"/>
    </row>
    <row r="672" spans="2:9" s="446" customFormat="1" ht="15.75" customHeight="1">
      <c r="B672" s="367"/>
      <c r="C672" s="367"/>
      <c r="D672" s="367"/>
      <c r="E672" s="367"/>
      <c r="F672" s="367"/>
      <c r="G672" s="367"/>
      <c r="H672" s="367"/>
      <c r="I672" s="367"/>
    </row>
    <row r="673" spans="2:9" s="446" customFormat="1" ht="15.75" customHeight="1">
      <c r="B673" s="367"/>
      <c r="C673" s="367"/>
      <c r="D673" s="367"/>
      <c r="E673" s="367"/>
      <c r="F673" s="367"/>
      <c r="G673" s="367"/>
      <c r="H673" s="367"/>
      <c r="I673" s="367"/>
    </row>
    <row r="674" spans="2:9" s="446" customFormat="1" ht="15.75" customHeight="1">
      <c r="B674" s="367"/>
      <c r="C674" s="367"/>
      <c r="D674" s="367"/>
      <c r="E674" s="367"/>
      <c r="F674" s="367"/>
      <c r="G674" s="367"/>
      <c r="H674" s="367"/>
      <c r="I674" s="367"/>
    </row>
    <row r="675" spans="2:9" s="446" customFormat="1" ht="15.75" customHeight="1">
      <c r="B675" s="367"/>
      <c r="C675" s="367"/>
      <c r="D675" s="367"/>
      <c r="E675" s="367"/>
      <c r="F675" s="367"/>
      <c r="G675" s="367"/>
      <c r="H675" s="367"/>
      <c r="I675" s="367"/>
    </row>
    <row r="676" spans="2:9" s="446" customFormat="1" ht="15.75" customHeight="1">
      <c r="B676" s="367"/>
      <c r="C676" s="367"/>
      <c r="D676" s="367"/>
      <c r="E676" s="367"/>
      <c r="F676" s="367"/>
      <c r="G676" s="367"/>
      <c r="H676" s="367"/>
      <c r="I676" s="367"/>
    </row>
    <row r="677" spans="2:9" s="446" customFormat="1" ht="15.75" customHeight="1">
      <c r="B677" s="367"/>
      <c r="C677" s="367"/>
      <c r="D677" s="367"/>
      <c r="E677" s="367"/>
      <c r="F677" s="367"/>
      <c r="G677" s="367"/>
      <c r="H677" s="367"/>
      <c r="I677" s="367"/>
    </row>
    <row r="678" spans="2:9" s="446" customFormat="1" ht="15.75" customHeight="1">
      <c r="B678" s="367"/>
      <c r="C678" s="367"/>
      <c r="D678" s="367"/>
      <c r="E678" s="367"/>
      <c r="F678" s="367"/>
      <c r="G678" s="367"/>
      <c r="H678" s="367"/>
      <c r="I678" s="367"/>
    </row>
    <row r="679" spans="2:9" s="446" customFormat="1" ht="15.75" customHeight="1">
      <c r="B679" s="367"/>
      <c r="C679" s="367"/>
      <c r="D679" s="367"/>
      <c r="E679" s="367"/>
      <c r="F679" s="367"/>
      <c r="G679" s="367"/>
      <c r="H679" s="367"/>
      <c r="I679" s="367"/>
    </row>
    <row r="680" spans="2:9" s="446" customFormat="1" ht="15.75" customHeight="1">
      <c r="B680" s="367"/>
      <c r="C680" s="367"/>
      <c r="D680" s="367"/>
      <c r="E680" s="367"/>
      <c r="F680" s="367"/>
      <c r="G680" s="367"/>
      <c r="H680" s="367"/>
      <c r="I680" s="367"/>
    </row>
    <row r="681" spans="2:9" s="446" customFormat="1" ht="15.75" customHeight="1">
      <c r="B681" s="367"/>
      <c r="C681" s="367"/>
      <c r="D681" s="367"/>
      <c r="E681" s="367"/>
      <c r="F681" s="367"/>
      <c r="G681" s="367"/>
      <c r="H681" s="367"/>
      <c r="I681" s="367"/>
    </row>
    <row r="682" spans="2:9" s="446" customFormat="1" ht="15.75" customHeight="1">
      <c r="B682" s="367"/>
      <c r="C682" s="367"/>
      <c r="D682" s="367"/>
      <c r="E682" s="367"/>
      <c r="F682" s="367"/>
      <c r="G682" s="367"/>
      <c r="H682" s="367"/>
      <c r="I682" s="367"/>
    </row>
    <row r="683" spans="2:9" s="446" customFormat="1" ht="15.75" customHeight="1">
      <c r="B683" s="367"/>
      <c r="C683" s="367"/>
      <c r="D683" s="367"/>
      <c r="E683" s="367"/>
      <c r="F683" s="367"/>
      <c r="G683" s="367"/>
      <c r="H683" s="367"/>
      <c r="I683" s="367"/>
    </row>
    <row r="684" spans="2:9" s="446" customFormat="1" ht="15.75" customHeight="1">
      <c r="B684" s="367"/>
      <c r="C684" s="367"/>
      <c r="D684" s="367"/>
      <c r="E684" s="367"/>
      <c r="F684" s="367"/>
      <c r="G684" s="367"/>
      <c r="H684" s="367"/>
      <c r="I684" s="367"/>
    </row>
    <row r="685" spans="2:9" s="446" customFormat="1" ht="15.75" customHeight="1">
      <c r="B685" s="367"/>
      <c r="C685" s="367"/>
      <c r="D685" s="367"/>
      <c r="E685" s="367"/>
      <c r="F685" s="367"/>
      <c r="G685" s="367"/>
      <c r="H685" s="367"/>
      <c r="I685" s="367"/>
    </row>
    <row r="686" spans="2:9" s="446" customFormat="1" ht="15.75" customHeight="1">
      <c r="B686" s="367"/>
      <c r="C686" s="367"/>
      <c r="D686" s="367"/>
      <c r="E686" s="367"/>
      <c r="F686" s="367"/>
      <c r="G686" s="367"/>
      <c r="H686" s="367"/>
      <c r="I686" s="367"/>
    </row>
    <row r="687" spans="2:9" s="446" customFormat="1" ht="15.75" customHeight="1">
      <c r="B687" s="367"/>
      <c r="C687" s="367"/>
      <c r="D687" s="367"/>
      <c r="E687" s="367"/>
      <c r="F687" s="367"/>
      <c r="G687" s="367"/>
      <c r="H687" s="367"/>
      <c r="I687" s="367"/>
    </row>
    <row r="688" spans="2:9" s="446" customFormat="1" ht="15.75" customHeight="1">
      <c r="B688" s="367"/>
      <c r="C688" s="367"/>
      <c r="D688" s="367"/>
      <c r="E688" s="367"/>
      <c r="F688" s="367"/>
      <c r="G688" s="367"/>
      <c r="H688" s="367"/>
      <c r="I688" s="367"/>
    </row>
    <row r="689" spans="2:9" s="446" customFormat="1" ht="15.75" customHeight="1">
      <c r="B689" s="367"/>
      <c r="C689" s="367"/>
      <c r="D689" s="367"/>
      <c r="E689" s="367"/>
      <c r="F689" s="367"/>
      <c r="G689" s="367"/>
      <c r="H689" s="367"/>
      <c r="I689" s="367"/>
    </row>
    <row r="690" spans="2:9" s="446" customFormat="1" ht="15.75" customHeight="1">
      <c r="B690" s="367"/>
      <c r="C690" s="367"/>
      <c r="D690" s="367"/>
      <c r="E690" s="367"/>
      <c r="F690" s="367"/>
      <c r="G690" s="367"/>
      <c r="H690" s="367"/>
      <c r="I690" s="367"/>
    </row>
    <row r="691" spans="2:9" s="446" customFormat="1" ht="15.75" customHeight="1">
      <c r="B691" s="367"/>
      <c r="C691" s="367"/>
      <c r="D691" s="367"/>
      <c r="E691" s="367"/>
      <c r="F691" s="367"/>
      <c r="G691" s="367"/>
      <c r="H691" s="367"/>
      <c r="I691" s="367"/>
    </row>
    <row r="692" spans="2:9" s="446" customFormat="1" ht="15.75" customHeight="1">
      <c r="B692" s="367"/>
      <c r="C692" s="367"/>
      <c r="D692" s="367"/>
      <c r="E692" s="367"/>
      <c r="F692" s="367"/>
      <c r="G692" s="367"/>
      <c r="H692" s="367"/>
      <c r="I692" s="367"/>
    </row>
    <row r="693" spans="2:9" s="446" customFormat="1" ht="15.75" customHeight="1">
      <c r="B693" s="367"/>
      <c r="C693" s="367"/>
      <c r="D693" s="367"/>
      <c r="E693" s="367"/>
      <c r="F693" s="367"/>
      <c r="G693" s="367"/>
      <c r="H693" s="367"/>
      <c r="I693" s="367"/>
    </row>
    <row r="694" spans="2:9" s="446" customFormat="1" ht="15.75" customHeight="1">
      <c r="B694" s="367"/>
      <c r="C694" s="367"/>
      <c r="D694" s="367"/>
      <c r="E694" s="367"/>
      <c r="F694" s="367"/>
      <c r="G694" s="367"/>
      <c r="H694" s="367"/>
      <c r="I694" s="367"/>
    </row>
    <row r="695" spans="2:9" s="446" customFormat="1" ht="15.75" customHeight="1">
      <c r="B695" s="367"/>
      <c r="C695" s="367"/>
      <c r="D695" s="367"/>
      <c r="E695" s="367"/>
      <c r="F695" s="367"/>
      <c r="G695" s="367"/>
      <c r="H695" s="367"/>
      <c r="I695" s="367"/>
    </row>
    <row r="696" spans="2:9" s="446" customFormat="1" ht="15.75" customHeight="1">
      <c r="B696" s="367"/>
      <c r="C696" s="367"/>
      <c r="D696" s="367"/>
      <c r="E696" s="367"/>
      <c r="F696" s="367"/>
      <c r="G696" s="367"/>
      <c r="H696" s="367"/>
      <c r="I696" s="367"/>
    </row>
    <row r="697" spans="2:9" s="446" customFormat="1" ht="15.75" customHeight="1">
      <c r="B697" s="367"/>
      <c r="C697" s="367"/>
      <c r="D697" s="367"/>
      <c r="E697" s="367"/>
      <c r="F697" s="367"/>
      <c r="G697" s="367"/>
      <c r="H697" s="367"/>
      <c r="I697" s="367"/>
    </row>
    <row r="698" spans="2:9" s="446" customFormat="1" ht="15.75" customHeight="1">
      <c r="B698" s="367"/>
      <c r="C698" s="367"/>
      <c r="D698" s="367"/>
      <c r="E698" s="367"/>
      <c r="F698" s="367"/>
      <c r="G698" s="367"/>
      <c r="H698" s="367"/>
      <c r="I698" s="367"/>
    </row>
    <row r="699" spans="2:9" s="446" customFormat="1" ht="15.75" customHeight="1">
      <c r="B699" s="367"/>
      <c r="C699" s="367"/>
      <c r="D699" s="367"/>
      <c r="E699" s="367"/>
      <c r="F699" s="367"/>
      <c r="G699" s="367"/>
      <c r="H699" s="367"/>
      <c r="I699" s="367"/>
    </row>
    <row r="700" spans="2:9" s="446" customFormat="1" ht="15.75" customHeight="1">
      <c r="B700" s="367"/>
      <c r="C700" s="367"/>
      <c r="D700" s="367"/>
      <c r="E700" s="367"/>
      <c r="F700" s="367"/>
      <c r="G700" s="367"/>
      <c r="H700" s="367"/>
      <c r="I700" s="367"/>
    </row>
    <row r="701" spans="2:9" s="446" customFormat="1" ht="15.75" customHeight="1">
      <c r="B701" s="367"/>
      <c r="C701" s="367"/>
      <c r="D701" s="367"/>
      <c r="E701" s="367"/>
      <c r="F701" s="367"/>
      <c r="G701" s="367"/>
      <c r="H701" s="367"/>
      <c r="I701" s="367"/>
    </row>
    <row r="702" spans="2:9" s="446" customFormat="1" ht="15.75" customHeight="1">
      <c r="B702" s="367"/>
      <c r="C702" s="367"/>
      <c r="D702" s="367"/>
      <c r="E702" s="367"/>
      <c r="F702" s="367"/>
      <c r="G702" s="367"/>
      <c r="H702" s="367"/>
      <c r="I702" s="367"/>
    </row>
    <row r="703" spans="2:9" s="446" customFormat="1" ht="15.75" customHeight="1">
      <c r="B703" s="367"/>
      <c r="C703" s="367"/>
      <c r="D703" s="367"/>
      <c r="E703" s="367"/>
      <c r="F703" s="367"/>
      <c r="G703" s="367"/>
      <c r="H703" s="367"/>
      <c r="I703" s="367"/>
    </row>
    <row r="704" spans="2:9" s="446" customFormat="1" ht="15.75" customHeight="1">
      <c r="B704" s="367"/>
      <c r="C704" s="367"/>
      <c r="D704" s="367"/>
      <c r="E704" s="367"/>
      <c r="F704" s="367"/>
      <c r="G704" s="367"/>
      <c r="H704" s="367"/>
      <c r="I704" s="367"/>
    </row>
    <row r="705" spans="2:9" s="446" customFormat="1" ht="15.75" customHeight="1">
      <c r="B705" s="367"/>
      <c r="C705" s="367"/>
      <c r="D705" s="367"/>
      <c r="E705" s="367"/>
      <c r="F705" s="367"/>
      <c r="G705" s="367"/>
      <c r="H705" s="367"/>
      <c r="I705" s="367"/>
    </row>
    <row r="706" spans="2:9" s="446" customFormat="1" ht="15.75" customHeight="1">
      <c r="B706" s="367"/>
      <c r="C706" s="367"/>
      <c r="D706" s="367"/>
      <c r="E706" s="367"/>
      <c r="F706" s="367"/>
      <c r="G706" s="367"/>
      <c r="H706" s="367"/>
      <c r="I706" s="367"/>
    </row>
    <row r="707" spans="2:9" s="446" customFormat="1" ht="15.75" customHeight="1">
      <c r="B707" s="367"/>
      <c r="C707" s="367"/>
      <c r="D707" s="367"/>
      <c r="E707" s="367"/>
      <c r="F707" s="367"/>
      <c r="G707" s="367"/>
      <c r="H707" s="367"/>
      <c r="I707" s="367"/>
    </row>
    <row r="708" spans="2:9" s="446" customFormat="1" ht="15.75" customHeight="1">
      <c r="B708" s="367"/>
      <c r="C708" s="367"/>
      <c r="D708" s="367"/>
      <c r="E708" s="367"/>
      <c r="F708" s="367"/>
      <c r="G708" s="367"/>
      <c r="H708" s="367"/>
      <c r="I708" s="367"/>
    </row>
    <row r="709" spans="2:9" s="446" customFormat="1" ht="15.75" customHeight="1">
      <c r="B709" s="367"/>
      <c r="C709" s="367"/>
      <c r="D709" s="367"/>
      <c r="E709" s="367"/>
      <c r="F709" s="367"/>
      <c r="G709" s="367"/>
      <c r="H709" s="367"/>
      <c r="I709" s="367"/>
    </row>
    <row r="710" spans="2:9" s="446" customFormat="1" ht="15.75" customHeight="1">
      <c r="B710" s="367"/>
      <c r="C710" s="367"/>
      <c r="D710" s="367"/>
      <c r="E710" s="367"/>
      <c r="F710" s="367"/>
      <c r="G710" s="367"/>
      <c r="H710" s="367"/>
      <c r="I710" s="367"/>
    </row>
    <row r="711" spans="2:9" s="446" customFormat="1" ht="15.75" customHeight="1">
      <c r="B711" s="367"/>
      <c r="C711" s="367"/>
      <c r="D711" s="367"/>
      <c r="E711" s="367"/>
      <c r="F711" s="367"/>
      <c r="G711" s="367"/>
      <c r="H711" s="367"/>
      <c r="I711" s="367"/>
    </row>
    <row r="712" spans="2:9" s="446" customFormat="1" ht="15.75" customHeight="1">
      <c r="B712" s="367"/>
      <c r="C712" s="367"/>
      <c r="D712" s="367"/>
      <c r="E712" s="367"/>
      <c r="F712" s="367"/>
      <c r="G712" s="367"/>
      <c r="H712" s="367"/>
      <c r="I712" s="367"/>
    </row>
    <row r="713" spans="2:9" s="446" customFormat="1" ht="15.75" customHeight="1">
      <c r="B713" s="367"/>
      <c r="C713" s="367"/>
      <c r="D713" s="367"/>
      <c r="E713" s="367"/>
      <c r="F713" s="367"/>
      <c r="G713" s="367"/>
      <c r="H713" s="367"/>
      <c r="I713" s="367"/>
    </row>
    <row r="714" spans="2:9" s="446" customFormat="1" ht="15.75" customHeight="1">
      <c r="B714" s="367"/>
      <c r="C714" s="367"/>
      <c r="D714" s="367"/>
      <c r="E714" s="367"/>
      <c r="F714" s="367"/>
      <c r="G714" s="367"/>
      <c r="H714" s="367"/>
      <c r="I714" s="367"/>
    </row>
    <row r="715" spans="2:9" s="446" customFormat="1" ht="15.75" customHeight="1">
      <c r="B715" s="367"/>
      <c r="C715" s="367"/>
      <c r="D715" s="367"/>
      <c r="E715" s="367"/>
      <c r="F715" s="367"/>
      <c r="G715" s="367"/>
      <c r="H715" s="367"/>
      <c r="I715" s="367"/>
    </row>
    <row r="716" spans="2:9" s="446" customFormat="1" ht="15.75" customHeight="1">
      <c r="B716" s="367"/>
      <c r="C716" s="367"/>
      <c r="D716" s="367"/>
      <c r="E716" s="367"/>
      <c r="F716" s="367"/>
      <c r="G716" s="367"/>
      <c r="H716" s="367"/>
      <c r="I716" s="367"/>
    </row>
    <row r="717" spans="2:9" s="446" customFormat="1" ht="15.75" customHeight="1">
      <c r="B717" s="367"/>
      <c r="C717" s="367"/>
      <c r="D717" s="367"/>
      <c r="E717" s="367"/>
      <c r="F717" s="367"/>
      <c r="G717" s="367"/>
      <c r="H717" s="367"/>
      <c r="I717" s="367"/>
    </row>
    <row r="718" spans="2:9" s="446" customFormat="1" ht="15.75" customHeight="1">
      <c r="B718" s="367"/>
      <c r="C718" s="367"/>
      <c r="D718" s="367"/>
      <c r="E718" s="367"/>
      <c r="F718" s="367"/>
      <c r="G718" s="367"/>
      <c r="H718" s="367"/>
      <c r="I718" s="367"/>
    </row>
    <row r="719" spans="2:9" s="446" customFormat="1" ht="15.75" customHeight="1">
      <c r="B719" s="367"/>
      <c r="C719" s="367"/>
      <c r="D719" s="367"/>
      <c r="E719" s="367"/>
      <c r="F719" s="367"/>
      <c r="G719" s="367"/>
      <c r="H719" s="367"/>
      <c r="I719" s="367"/>
    </row>
    <row r="720" spans="2:9" s="446" customFormat="1" ht="15.75" customHeight="1">
      <c r="B720" s="367"/>
      <c r="C720" s="367"/>
      <c r="D720" s="367"/>
      <c r="E720" s="367"/>
      <c r="F720" s="367"/>
      <c r="G720" s="367"/>
      <c r="H720" s="367"/>
      <c r="I720" s="367"/>
    </row>
    <row r="721" spans="2:9" s="446" customFormat="1" ht="15.75" customHeight="1">
      <c r="B721" s="367"/>
      <c r="C721" s="367"/>
      <c r="D721" s="367"/>
      <c r="E721" s="367"/>
      <c r="F721" s="367"/>
      <c r="G721" s="367"/>
      <c r="H721" s="367"/>
      <c r="I721" s="367"/>
    </row>
    <row r="722" spans="2:9" s="446" customFormat="1" ht="15.75" customHeight="1">
      <c r="B722" s="367"/>
      <c r="C722" s="367"/>
      <c r="D722" s="367"/>
      <c r="E722" s="367"/>
      <c r="F722" s="367"/>
      <c r="G722" s="367"/>
      <c r="H722" s="367"/>
      <c r="I722" s="367"/>
    </row>
    <row r="723" spans="2:9" s="446" customFormat="1" ht="15.75" customHeight="1">
      <c r="B723" s="367"/>
      <c r="C723" s="367"/>
      <c r="D723" s="367"/>
      <c r="E723" s="367"/>
      <c r="F723" s="367"/>
      <c r="G723" s="367"/>
      <c r="H723" s="367"/>
      <c r="I723" s="367"/>
    </row>
    <row r="724" spans="2:9" s="446" customFormat="1" ht="15.75" customHeight="1">
      <c r="B724" s="367"/>
      <c r="C724" s="367"/>
      <c r="D724" s="367"/>
      <c r="E724" s="367"/>
      <c r="F724" s="367"/>
      <c r="G724" s="367"/>
      <c r="H724" s="367"/>
      <c r="I724" s="367"/>
    </row>
    <row r="725" spans="2:9" s="446" customFormat="1" ht="15.75" customHeight="1">
      <c r="B725" s="367"/>
      <c r="C725" s="367"/>
      <c r="D725" s="367"/>
      <c r="E725" s="367"/>
      <c r="F725" s="367"/>
      <c r="G725" s="367"/>
      <c r="H725" s="367"/>
      <c r="I725" s="367"/>
    </row>
    <row r="726" spans="2:9" s="446" customFormat="1" ht="15.75" customHeight="1">
      <c r="B726" s="367"/>
      <c r="C726" s="367"/>
      <c r="D726" s="367"/>
      <c r="E726" s="367"/>
      <c r="F726" s="367"/>
      <c r="G726" s="367"/>
      <c r="H726" s="367"/>
      <c r="I726" s="367"/>
    </row>
    <row r="727" spans="2:9" s="446" customFormat="1" ht="15.75" customHeight="1">
      <c r="B727" s="367"/>
      <c r="C727" s="367"/>
      <c r="D727" s="367"/>
      <c r="E727" s="367"/>
      <c r="F727" s="367"/>
      <c r="G727" s="367"/>
      <c r="H727" s="367"/>
      <c r="I727" s="367"/>
    </row>
    <row r="728" spans="2:9" s="446" customFormat="1" ht="15.75" customHeight="1">
      <c r="B728" s="367"/>
      <c r="C728" s="367"/>
      <c r="D728" s="367"/>
      <c r="E728" s="367"/>
      <c r="F728" s="367"/>
      <c r="G728" s="367"/>
      <c r="H728" s="367"/>
      <c r="I728" s="367"/>
    </row>
    <row r="729" spans="2:9" s="446" customFormat="1" ht="15.75" customHeight="1">
      <c r="B729" s="367"/>
      <c r="C729" s="367"/>
      <c r="D729" s="367"/>
      <c r="E729" s="367"/>
      <c r="F729" s="367"/>
      <c r="G729" s="367"/>
      <c r="H729" s="367"/>
      <c r="I729" s="367"/>
    </row>
    <row r="730" spans="2:9" s="446" customFormat="1" ht="15.75" customHeight="1">
      <c r="B730" s="367"/>
      <c r="C730" s="367"/>
      <c r="D730" s="367"/>
      <c r="E730" s="367"/>
      <c r="F730" s="367"/>
      <c r="G730" s="367"/>
      <c r="H730" s="367"/>
      <c r="I730" s="367"/>
    </row>
    <row r="731" spans="2:9" s="446" customFormat="1" ht="15.75" customHeight="1">
      <c r="B731" s="367"/>
      <c r="C731" s="367"/>
      <c r="D731" s="367"/>
      <c r="E731" s="367"/>
      <c r="F731" s="367"/>
      <c r="G731" s="367"/>
      <c r="H731" s="367"/>
      <c r="I731" s="367"/>
    </row>
    <row r="732" spans="2:9" s="446" customFormat="1" ht="15.75" customHeight="1">
      <c r="B732" s="367"/>
      <c r="C732" s="367"/>
      <c r="D732" s="367"/>
      <c r="E732" s="367"/>
      <c r="F732" s="367"/>
      <c r="G732" s="367"/>
      <c r="H732" s="367"/>
      <c r="I732" s="367"/>
    </row>
    <row r="733" spans="2:9" s="446" customFormat="1" ht="15.75" customHeight="1">
      <c r="B733" s="367"/>
      <c r="C733" s="367"/>
      <c r="D733" s="367"/>
      <c r="E733" s="367"/>
      <c r="F733" s="367"/>
      <c r="G733" s="367"/>
      <c r="H733" s="367"/>
      <c r="I733" s="367"/>
    </row>
    <row r="734" spans="2:9" s="446" customFormat="1" ht="15.75" customHeight="1">
      <c r="B734" s="367"/>
      <c r="C734" s="367"/>
      <c r="D734" s="367"/>
      <c r="E734" s="367"/>
      <c r="F734" s="367"/>
      <c r="G734" s="367"/>
      <c r="H734" s="367"/>
      <c r="I734" s="367"/>
    </row>
    <row r="735" spans="2:9" s="446" customFormat="1" ht="15.75" customHeight="1">
      <c r="B735" s="367"/>
      <c r="C735" s="367"/>
      <c r="D735" s="367"/>
      <c r="E735" s="367"/>
      <c r="F735" s="367"/>
      <c r="G735" s="367"/>
      <c r="H735" s="367"/>
      <c r="I735" s="367"/>
    </row>
    <row r="736" spans="2:9" s="446" customFormat="1" ht="15.75" customHeight="1">
      <c r="B736" s="367"/>
      <c r="C736" s="367"/>
      <c r="D736" s="367"/>
      <c r="E736" s="367"/>
      <c r="F736" s="367"/>
      <c r="G736" s="367"/>
      <c r="H736" s="367"/>
      <c r="I736" s="367"/>
    </row>
    <row r="737" spans="2:9" s="446" customFormat="1" ht="15.75" customHeight="1">
      <c r="B737" s="367"/>
      <c r="C737" s="367"/>
      <c r="D737" s="367"/>
      <c r="E737" s="367"/>
      <c r="F737" s="367"/>
      <c r="G737" s="367"/>
      <c r="H737" s="367"/>
      <c r="I737" s="367"/>
    </row>
    <row r="738" spans="2:9" s="446" customFormat="1" ht="15.75" customHeight="1">
      <c r="B738" s="367"/>
      <c r="C738" s="367"/>
      <c r="D738" s="367"/>
      <c r="E738" s="367"/>
      <c r="F738" s="367"/>
      <c r="G738" s="367"/>
      <c r="H738" s="367"/>
      <c r="I738" s="367"/>
    </row>
    <row r="739" spans="2:9" s="446" customFormat="1" ht="15.75" customHeight="1">
      <c r="B739" s="367"/>
      <c r="C739" s="367"/>
      <c r="D739" s="367"/>
      <c r="E739" s="367"/>
      <c r="F739" s="367"/>
      <c r="G739" s="367"/>
      <c r="H739" s="367"/>
      <c r="I739" s="367"/>
    </row>
    <row r="740" spans="2:9" s="446" customFormat="1" ht="15.75" customHeight="1">
      <c r="B740" s="367"/>
      <c r="C740" s="367"/>
      <c r="D740" s="367"/>
      <c r="E740" s="367"/>
      <c r="F740" s="367"/>
      <c r="G740" s="367"/>
      <c r="H740" s="367"/>
      <c r="I740" s="367"/>
    </row>
    <row r="741" spans="2:9" s="446" customFormat="1" ht="15.75" customHeight="1">
      <c r="B741" s="367"/>
      <c r="C741" s="367"/>
      <c r="D741" s="367"/>
      <c r="E741" s="367"/>
      <c r="F741" s="367"/>
      <c r="G741" s="367"/>
      <c r="H741" s="367"/>
      <c r="I741" s="367"/>
    </row>
    <row r="742" spans="2:9" s="446" customFormat="1" ht="15.75" customHeight="1">
      <c r="B742" s="367"/>
      <c r="C742" s="367"/>
      <c r="D742" s="367"/>
      <c r="E742" s="367"/>
      <c r="F742" s="367"/>
      <c r="G742" s="367"/>
      <c r="H742" s="367"/>
      <c r="I742" s="367"/>
    </row>
    <row r="743" spans="2:9" s="446" customFormat="1" ht="15.75" customHeight="1">
      <c r="B743" s="367"/>
      <c r="C743" s="367"/>
      <c r="D743" s="367"/>
      <c r="E743" s="367"/>
      <c r="F743" s="367"/>
      <c r="G743" s="367"/>
      <c r="H743" s="367"/>
      <c r="I743" s="367"/>
    </row>
    <row r="744" spans="2:9" s="446" customFormat="1" ht="15.75" customHeight="1">
      <c r="B744" s="367"/>
      <c r="C744" s="367"/>
      <c r="D744" s="367"/>
      <c r="E744" s="367"/>
      <c r="F744" s="367"/>
      <c r="G744" s="367"/>
      <c r="H744" s="367"/>
      <c r="I744" s="367"/>
    </row>
    <row r="745" spans="2:9" s="446" customFormat="1" ht="15.75" customHeight="1">
      <c r="B745" s="367"/>
      <c r="C745" s="367"/>
      <c r="D745" s="367"/>
      <c r="E745" s="367"/>
      <c r="F745" s="367"/>
      <c r="G745" s="367"/>
      <c r="H745" s="367"/>
      <c r="I745" s="367"/>
    </row>
    <row r="746" spans="2:9" s="446" customFormat="1" ht="15.75" customHeight="1">
      <c r="B746" s="367"/>
      <c r="C746" s="367"/>
      <c r="D746" s="367"/>
      <c r="E746" s="367"/>
      <c r="F746" s="367"/>
      <c r="G746" s="367"/>
      <c r="H746" s="367"/>
      <c r="I746" s="367"/>
    </row>
    <row r="747" spans="2:9" s="446" customFormat="1" ht="15.75" customHeight="1">
      <c r="B747" s="367"/>
      <c r="C747" s="367"/>
      <c r="D747" s="367"/>
      <c r="E747" s="367"/>
      <c r="F747" s="367"/>
      <c r="G747" s="367"/>
      <c r="H747" s="367"/>
      <c r="I747" s="367"/>
    </row>
    <row r="748" spans="2:9" s="446" customFormat="1" ht="15.75" customHeight="1">
      <c r="B748" s="367"/>
      <c r="C748" s="367"/>
      <c r="D748" s="367"/>
      <c r="E748" s="367"/>
      <c r="F748" s="367"/>
      <c r="G748" s="367"/>
      <c r="H748" s="367"/>
      <c r="I748" s="367"/>
    </row>
    <row r="749" spans="2:9" s="446" customFormat="1" ht="15.75" customHeight="1">
      <c r="B749" s="367"/>
      <c r="C749" s="367"/>
      <c r="D749" s="367"/>
      <c r="E749" s="367"/>
      <c r="F749" s="367"/>
      <c r="G749" s="367"/>
      <c r="H749" s="367"/>
      <c r="I749" s="367"/>
    </row>
    <row r="750" spans="2:9" s="446" customFormat="1" ht="15.75" customHeight="1">
      <c r="B750" s="367"/>
      <c r="C750" s="367"/>
      <c r="D750" s="367"/>
      <c r="E750" s="367"/>
      <c r="F750" s="367"/>
      <c r="G750" s="367"/>
      <c r="H750" s="367"/>
      <c r="I750" s="367"/>
    </row>
    <row r="751" spans="2:9" s="446" customFormat="1" ht="15.75" customHeight="1">
      <c r="B751" s="367"/>
      <c r="C751" s="367"/>
      <c r="D751" s="367"/>
      <c r="E751" s="367"/>
      <c r="F751" s="367"/>
      <c r="G751" s="367"/>
      <c r="H751" s="367"/>
      <c r="I751" s="367"/>
    </row>
    <row r="752" spans="2:9" s="446" customFormat="1" ht="15.75" customHeight="1">
      <c r="B752" s="367"/>
      <c r="C752" s="367"/>
      <c r="D752" s="367"/>
      <c r="E752" s="367"/>
      <c r="F752" s="367"/>
      <c r="G752" s="367"/>
      <c r="H752" s="367"/>
      <c r="I752" s="367"/>
    </row>
    <row r="753" spans="2:9" s="446" customFormat="1" ht="15.75" customHeight="1">
      <c r="B753" s="367"/>
      <c r="C753" s="367"/>
      <c r="D753" s="367"/>
      <c r="E753" s="367"/>
      <c r="F753" s="367"/>
      <c r="G753" s="367"/>
      <c r="H753" s="367"/>
      <c r="I753" s="367"/>
    </row>
    <row r="754" spans="2:9" s="446" customFormat="1" ht="15.75" customHeight="1">
      <c r="B754" s="367"/>
      <c r="C754" s="367"/>
      <c r="D754" s="367"/>
      <c r="E754" s="367"/>
      <c r="F754" s="367"/>
      <c r="G754" s="367"/>
      <c r="H754" s="367"/>
      <c r="I754" s="367"/>
    </row>
    <row r="755" spans="2:9" s="446" customFormat="1" ht="15.75" customHeight="1">
      <c r="B755" s="367"/>
      <c r="C755" s="367"/>
      <c r="D755" s="367"/>
      <c r="E755" s="367"/>
      <c r="F755" s="367"/>
      <c r="G755" s="367"/>
      <c r="H755" s="367"/>
      <c r="I755" s="367"/>
    </row>
    <row r="756" spans="2:9" s="446" customFormat="1" ht="15.75" customHeight="1">
      <c r="B756" s="367"/>
      <c r="C756" s="367"/>
      <c r="D756" s="367"/>
      <c r="E756" s="367"/>
      <c r="F756" s="367"/>
      <c r="G756" s="367"/>
      <c r="H756" s="367"/>
      <c r="I756" s="367"/>
    </row>
    <row r="757" spans="2:9" s="446" customFormat="1" ht="15.75" customHeight="1">
      <c r="B757" s="367"/>
      <c r="C757" s="367"/>
      <c r="D757" s="367"/>
      <c r="E757" s="367"/>
      <c r="F757" s="367"/>
      <c r="G757" s="367"/>
      <c r="H757" s="367"/>
      <c r="I757" s="367"/>
    </row>
    <row r="758" spans="2:9" s="446" customFormat="1" ht="15.75" customHeight="1">
      <c r="B758" s="367"/>
      <c r="C758" s="367"/>
      <c r="D758" s="367"/>
      <c r="E758" s="367"/>
      <c r="F758" s="367"/>
      <c r="G758" s="367"/>
      <c r="H758" s="367"/>
      <c r="I758" s="367"/>
    </row>
    <row r="759" spans="2:9" s="446" customFormat="1" ht="15.75" customHeight="1">
      <c r="B759" s="367"/>
      <c r="C759" s="367"/>
      <c r="D759" s="367"/>
      <c r="E759" s="367"/>
      <c r="F759" s="367"/>
      <c r="G759" s="367"/>
      <c r="H759" s="367"/>
      <c r="I759" s="367"/>
    </row>
    <row r="760" spans="2:9" s="446" customFormat="1" ht="15.75" customHeight="1">
      <c r="B760" s="367"/>
      <c r="C760" s="367"/>
      <c r="D760" s="367"/>
      <c r="E760" s="367"/>
      <c r="F760" s="367"/>
      <c r="G760" s="367"/>
      <c r="H760" s="367"/>
      <c r="I760" s="367"/>
    </row>
    <row r="761" spans="2:9" s="446" customFormat="1" ht="15.75" customHeight="1">
      <c r="B761" s="367"/>
      <c r="C761" s="367"/>
      <c r="D761" s="367"/>
      <c r="E761" s="367"/>
      <c r="F761" s="367"/>
      <c r="G761" s="367"/>
      <c r="H761" s="367"/>
      <c r="I761" s="367"/>
    </row>
    <row r="762" spans="2:9" s="446" customFormat="1" ht="15.75" customHeight="1">
      <c r="B762" s="367"/>
      <c r="C762" s="367"/>
      <c r="D762" s="367"/>
      <c r="E762" s="367"/>
      <c r="F762" s="367"/>
      <c r="G762" s="367"/>
      <c r="H762" s="367"/>
      <c r="I762" s="367"/>
    </row>
    <row r="763" spans="2:9" s="446" customFormat="1" ht="15.75" customHeight="1">
      <c r="B763" s="367"/>
      <c r="C763" s="367"/>
      <c r="D763" s="367"/>
      <c r="E763" s="367"/>
      <c r="F763" s="367"/>
      <c r="G763" s="367"/>
      <c r="H763" s="367"/>
      <c r="I763" s="367"/>
    </row>
    <row r="764" spans="2:9" s="446" customFormat="1" ht="15.75" customHeight="1">
      <c r="B764" s="367"/>
      <c r="C764" s="367"/>
      <c r="D764" s="367"/>
      <c r="E764" s="367"/>
      <c r="F764" s="367"/>
      <c r="G764" s="367"/>
      <c r="H764" s="367"/>
      <c r="I764" s="367"/>
    </row>
    <row r="765" spans="2:9" s="446" customFormat="1" ht="15.75" customHeight="1">
      <c r="B765" s="367"/>
      <c r="C765" s="367"/>
      <c r="D765" s="367"/>
      <c r="E765" s="367"/>
      <c r="F765" s="367"/>
      <c r="G765" s="367"/>
      <c r="H765" s="367"/>
      <c r="I765" s="367"/>
    </row>
    <row r="766" spans="2:9" s="446" customFormat="1" ht="15.75" customHeight="1">
      <c r="B766" s="367"/>
      <c r="C766" s="367"/>
      <c r="D766" s="367"/>
      <c r="E766" s="367"/>
      <c r="F766" s="367"/>
      <c r="G766" s="367"/>
      <c r="H766" s="367"/>
      <c r="I766" s="367"/>
    </row>
    <row r="767" spans="2:9" s="446" customFormat="1" ht="15.75" customHeight="1">
      <c r="B767" s="367"/>
      <c r="C767" s="367"/>
      <c r="D767" s="367"/>
      <c r="E767" s="367"/>
      <c r="F767" s="367"/>
      <c r="G767" s="367"/>
      <c r="H767" s="367"/>
      <c r="I767" s="367"/>
    </row>
    <row r="768" spans="2:9" s="446" customFormat="1" ht="15.75" customHeight="1">
      <c r="B768" s="367"/>
      <c r="C768" s="367"/>
      <c r="D768" s="367"/>
      <c r="E768" s="367"/>
      <c r="F768" s="367"/>
      <c r="G768" s="367"/>
      <c r="H768" s="367"/>
      <c r="I768" s="367"/>
    </row>
    <row r="769" spans="2:9" s="446" customFormat="1" ht="15.75" customHeight="1">
      <c r="B769" s="367"/>
      <c r="C769" s="367"/>
      <c r="D769" s="367"/>
      <c r="E769" s="367"/>
      <c r="F769" s="367"/>
      <c r="G769" s="367"/>
      <c r="H769" s="367"/>
      <c r="I769" s="367"/>
    </row>
    <row r="770" spans="2:9" s="446" customFormat="1" ht="15.75" customHeight="1">
      <c r="B770" s="367"/>
      <c r="C770" s="367"/>
      <c r="D770" s="367"/>
      <c r="E770" s="367"/>
      <c r="F770" s="367"/>
      <c r="G770" s="367"/>
      <c r="H770" s="367"/>
      <c r="I770" s="367"/>
    </row>
    <row r="771" spans="2:9" s="446" customFormat="1" ht="15.75" customHeight="1">
      <c r="B771" s="367"/>
      <c r="C771" s="367"/>
      <c r="D771" s="367"/>
      <c r="E771" s="367"/>
      <c r="F771" s="367"/>
      <c r="G771" s="367"/>
      <c r="H771" s="367"/>
      <c r="I771" s="367"/>
    </row>
    <row r="772" spans="2:9" s="446" customFormat="1" ht="15.75" customHeight="1">
      <c r="B772" s="367"/>
      <c r="C772" s="367"/>
      <c r="D772" s="367"/>
      <c r="E772" s="367"/>
      <c r="F772" s="367"/>
      <c r="G772" s="367"/>
      <c r="H772" s="367"/>
      <c r="I772" s="367"/>
    </row>
    <row r="773" spans="2:9" s="446" customFormat="1" ht="15.75" customHeight="1">
      <c r="B773" s="367"/>
      <c r="C773" s="367"/>
      <c r="D773" s="367"/>
      <c r="E773" s="367"/>
      <c r="F773" s="367"/>
      <c r="G773" s="367"/>
      <c r="H773" s="367"/>
      <c r="I773" s="367"/>
    </row>
    <row r="774" spans="2:9" s="446" customFormat="1" ht="15.75" customHeight="1">
      <c r="B774" s="367"/>
      <c r="C774" s="367"/>
      <c r="D774" s="367"/>
      <c r="E774" s="367"/>
      <c r="F774" s="367"/>
      <c r="G774" s="367"/>
      <c r="H774" s="367"/>
      <c r="I774" s="367"/>
    </row>
    <row r="775" spans="2:9" s="446" customFormat="1" ht="15.75" customHeight="1">
      <c r="B775" s="367"/>
      <c r="C775" s="367"/>
      <c r="D775" s="367"/>
      <c r="E775" s="367"/>
      <c r="F775" s="367"/>
      <c r="G775" s="367"/>
      <c r="H775" s="367"/>
      <c r="I775" s="367"/>
    </row>
    <row r="776" spans="2:9" s="446" customFormat="1" ht="15.75" customHeight="1">
      <c r="B776" s="367"/>
      <c r="C776" s="367"/>
      <c r="D776" s="367"/>
      <c r="E776" s="367"/>
      <c r="F776" s="367"/>
      <c r="G776" s="367"/>
      <c r="H776" s="367"/>
      <c r="I776" s="367"/>
    </row>
    <row r="777" spans="2:9" s="446" customFormat="1" ht="15.75" customHeight="1">
      <c r="B777" s="367"/>
      <c r="C777" s="367"/>
      <c r="D777" s="367"/>
      <c r="E777" s="367"/>
      <c r="F777" s="367"/>
      <c r="G777" s="367"/>
      <c r="H777" s="367"/>
      <c r="I777" s="367"/>
    </row>
    <row r="778" spans="2:9" s="446" customFormat="1" ht="15.75" customHeight="1">
      <c r="B778" s="367"/>
      <c r="C778" s="367"/>
      <c r="D778" s="367"/>
      <c r="E778" s="367"/>
      <c r="F778" s="367"/>
      <c r="G778" s="367"/>
      <c r="H778" s="367"/>
      <c r="I778" s="367"/>
    </row>
    <row r="779" spans="2:9" s="446" customFormat="1" ht="15.75" customHeight="1">
      <c r="B779" s="367"/>
      <c r="C779" s="367"/>
      <c r="D779" s="367"/>
      <c r="E779" s="367"/>
      <c r="F779" s="367"/>
      <c r="G779" s="367"/>
      <c r="H779" s="367"/>
      <c r="I779" s="367"/>
    </row>
    <row r="780" spans="2:9" s="446" customFormat="1" ht="15.75" customHeight="1">
      <c r="B780" s="367"/>
      <c r="C780" s="367"/>
      <c r="D780" s="367"/>
      <c r="E780" s="367"/>
      <c r="F780" s="367"/>
      <c r="G780" s="367"/>
      <c r="H780" s="367"/>
      <c r="I780" s="367"/>
    </row>
    <row r="781" spans="2:9" s="446" customFormat="1" ht="15.75" customHeight="1">
      <c r="B781" s="367"/>
      <c r="C781" s="367"/>
      <c r="D781" s="367"/>
      <c r="E781" s="367"/>
      <c r="F781" s="367"/>
      <c r="G781" s="367"/>
      <c r="H781" s="367"/>
      <c r="I781" s="367"/>
    </row>
    <row r="782" spans="2:9" s="446" customFormat="1" ht="15.75" customHeight="1">
      <c r="B782" s="367"/>
      <c r="C782" s="367"/>
      <c r="D782" s="367"/>
      <c r="E782" s="367"/>
      <c r="F782" s="367"/>
      <c r="G782" s="367"/>
      <c r="H782" s="367"/>
      <c r="I782" s="367"/>
    </row>
    <row r="783" spans="2:9" s="446" customFormat="1" ht="15.75" customHeight="1">
      <c r="B783" s="367"/>
      <c r="C783" s="367"/>
      <c r="D783" s="367"/>
      <c r="E783" s="367"/>
      <c r="F783" s="367"/>
      <c r="G783" s="367"/>
      <c r="H783" s="367"/>
      <c r="I783" s="367"/>
    </row>
    <row r="784" spans="2:9" s="446" customFormat="1" ht="15.75" customHeight="1">
      <c r="B784" s="367"/>
      <c r="C784" s="367"/>
      <c r="D784" s="367"/>
      <c r="E784" s="367"/>
      <c r="F784" s="367"/>
      <c r="G784" s="367"/>
      <c r="H784" s="367"/>
      <c r="I784" s="367"/>
    </row>
  </sheetData>
  <sheetProtection algorithmName="SHA-512" hashValue="iqejnaV6KitgLwbQT7Mzbw78lBKCJHvcT5WWleeH5YkNZc+bPSP6YijfXMx1XO1058KxsMLgQVy1xWVesrxExQ==" saltValue="2sFKEUCxwkm2MoHUela3nw==" spinCount="100000" sheet="1" objects="1" scenarios="1" selectLockedCells="1"/>
  <mergeCells count="21">
    <mergeCell ref="D21:J21"/>
    <mergeCell ref="E22:J22"/>
    <mergeCell ref="H31:J31"/>
    <mergeCell ref="E13:F13"/>
    <mergeCell ref="D15:J15"/>
    <mergeCell ref="D16:I16"/>
    <mergeCell ref="D17:I17"/>
    <mergeCell ref="D18:I18"/>
    <mergeCell ref="D20:J20"/>
    <mergeCell ref="D7:J7"/>
    <mergeCell ref="D8:J8"/>
    <mergeCell ref="D9:J9"/>
    <mergeCell ref="E10:F10"/>
    <mergeCell ref="E11:F11"/>
    <mergeCell ref="E12:F12"/>
    <mergeCell ref="C2:J2"/>
    <mergeCell ref="I3:J3"/>
    <mergeCell ref="E4:I4"/>
    <mergeCell ref="E5:I5"/>
    <mergeCell ref="D6:F6"/>
    <mergeCell ref="G6:H6"/>
  </mergeCells>
  <phoneticPr fontId="4"/>
  <dataValidations count="11">
    <dataValidation imeMode="off" allowBlank="1" showInputMessage="1" showErrorMessage="1" promptTitle="7桁の郵便番号を記入願います。" prompt="半角でハイフンを入れてください。記入例：359-8555" sqref="D15" xr:uid="{972FDCDC-DFFB-471A-B519-DA5D22FBE36A}"/>
    <dataValidation imeMode="off" allowBlank="1" showInputMessage="1" showErrorMessage="1" promptTitle="ハイフンを含めて入力してください" prompt="記入例：04-2995-3100" sqref="D17:D18" xr:uid="{CA5A692C-CE7B-4F60-8D21-5333848F8CDF}"/>
    <dataValidation imeMode="hiragana" allowBlank="1" showInputMessage="1" showErrorMessage="1" prompt="勤務先の名称を入力してください" sqref="D7:D9" xr:uid="{4E7BF631-8DBD-472C-9900-2B4929C455B7}"/>
    <dataValidation type="textLength" imeMode="hiragana" allowBlank="1" showInputMessage="1" showErrorMessage="1" sqref="H11:I12" xr:uid="{7852F68D-1CAB-4595-BA0E-DE4747F35813}">
      <formula1>0</formula1>
      <formula2>15</formula2>
    </dataValidation>
    <dataValidation type="date" imeMode="disabled" allowBlank="1" showInputMessage="1" showErrorMessage="1" sqref="I6:J6 G6" xr:uid="{3D1F2DF9-90F6-4D66-B16B-DEE50522C115}">
      <formula1>7306</formula1>
      <formula2>73050</formula2>
    </dataValidation>
    <dataValidation imeMode="halfKatakana" allowBlank="1" showInputMessage="1" showErrorMessage="1" sqref="J5" xr:uid="{0FA7469F-B7DF-40AB-9B9B-EE5D883A6AD6}"/>
    <dataValidation imeMode="off" allowBlank="1" showInputMessage="1" showErrorMessage="1" sqref="J16:J18" xr:uid="{B5AA6A90-BC9F-4D0D-B8F1-DC160A06E2D7}"/>
    <dataValidation imeMode="hiragana" allowBlank="1" showInputMessage="1" showErrorMessage="1" sqref="J4 E4:E5 D10:D14 J11:J13 G11:G13 D16 D20:D22 H10 E10:E13" xr:uid="{955AF70F-907B-497B-B6E3-10762D4E0228}"/>
    <dataValidation type="date" imeMode="disabled" allowBlank="1" showInputMessage="1" promptTitle="西暦で記入してください。" prompt="_x000a_例：「2000/01/01」_x000a_（表示は2000年1月1日となります）" sqref="D6" xr:uid="{21F63E6E-E1B5-4D67-8320-358A219CA857}">
      <formula1>7306</formula1>
      <formula2>73050</formula2>
    </dataValidation>
    <dataValidation imeMode="hiragana" allowBlank="1" showInputMessage="1" sqref="H13:I13" xr:uid="{7DB5B972-008C-4AB5-B486-0DBC14B292D3}"/>
    <dataValidation type="date" operator="lessThanOrEqual" allowBlank="1" showInputMessage="1" showErrorMessage="1" sqref="D35" xr:uid="{1F9C6C2A-1B42-4094-98A8-703E7E4D7C57}">
      <formula1>42005</formula1>
    </dataValidation>
  </dataValidations>
  <pageMargins left="0.59055118110236227"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6" r:id="rId61" name="Check Box 5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0" r:id="rId65" name="Check Box 6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19" r:id="rId74" name="Check Box 7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9" r:id="rId84" name="Check Box 8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0" r:id="rId85" name="Check Box 8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4" r:id="rId89" name="Check Box 8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6" r:id="rId91" name="Check Box 8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7" r:id="rId92" name="Check Box 8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9" r:id="rId94" name="Check Box 9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2" r:id="rId97" name="Check Box 9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5" r:id="rId100" name="Check Box 9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6" r:id="rId101" name="Check Box 9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7" r:id="rId102" name="Check Box 9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8" r:id="rId103" name="Check Box 10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9" r:id="rId104" name="Check Box 10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0" r:id="rId105" name="Check Box 10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1" r:id="rId106" name="Check Box 10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3" r:id="rId108" name="Check Box 10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4" r:id="rId109" name="Check Box 10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5" r:id="rId110" name="Check Box 10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7" r:id="rId112" name="Check Box 10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8" r:id="rId113" name="Check Box 1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9" r:id="rId114" name="Check Box 11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0" r:id="rId115" name="Check Box 11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1" r:id="rId116" name="Check Box 1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2" r:id="rId117" name="Check Box 1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3" r:id="rId118" name="Check Box 11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4" r:id="rId119" name="Check Box 11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5" r:id="rId120" name="Check Box 11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6" r:id="rId121" name="Check Box 11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推薦状</vt:lpstr>
      <vt:lpstr>推薦状!Print_Area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2026-05-20T03:59:27Z</dcterms:created>
  <dcterms:modified xsi:type="dcterms:W3CDTF">2026-05-20T04:00:17Z</dcterms:modified>
</cp:coreProperties>
</file>