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D807C270-43EF-4C75-B5FC-E792563E1D51}" xr6:coauthVersionLast="47" xr6:coauthVersionMax="47" xr10:uidLastSave="{00000000-0000-0000-0000-000000000000}"/>
  <workbookProtection lockStructure="1"/>
  <bookViews>
    <workbookView showSheetTabs="0" xWindow="345" yWindow="660" windowWidth="18225" windowHeight="13950" xr2:uid="{D90FF2C5-11BE-4E5B-8CE6-E2541ED82E06}"/>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1" i="1" l="1"/>
  <c r="K138" i="1"/>
  <c r="N104" i="1"/>
  <c r="N103" i="1"/>
  <c r="N102" i="1"/>
  <c r="N96" i="1"/>
  <c r="CK3" i="1" s="1"/>
  <c r="N95" i="1"/>
  <c r="N94" i="1"/>
  <c r="N93" i="1"/>
  <c r="CH3" i="1" s="1"/>
  <c r="S92" i="1"/>
  <c r="N91" i="1"/>
  <c r="N92" i="1" s="1"/>
  <c r="CG3" i="1" s="1"/>
  <c r="S90" i="1"/>
  <c r="N90" i="1"/>
  <c r="N89" i="1"/>
  <c r="N88" i="1"/>
  <c r="N87" i="1"/>
  <c r="N86" i="1"/>
  <c r="N85" i="1"/>
  <c r="C85" i="1"/>
  <c r="N84" i="1"/>
  <c r="N83" i="1"/>
  <c r="BX3" i="1" s="1"/>
  <c r="C83" i="1"/>
  <c r="N82" i="1"/>
  <c r="N81" i="1"/>
  <c r="BV3" i="1" s="1"/>
  <c r="V80" i="1"/>
  <c r="S80" i="1"/>
  <c r="U80" i="1" s="1"/>
  <c r="P80" i="1" s="1"/>
  <c r="N80" i="1"/>
  <c r="N79" i="1"/>
  <c r="N78" i="1"/>
  <c r="K78" i="1"/>
  <c r="N77" i="1"/>
  <c r="K77" i="1"/>
  <c r="N76" i="1"/>
  <c r="BQ3" i="1" s="1"/>
  <c r="N75" i="1"/>
  <c r="BP3" i="1" s="1"/>
  <c r="N74" i="1"/>
  <c r="N73" i="1"/>
  <c r="N72" i="1"/>
  <c r="BM3" i="1" s="1"/>
  <c r="N71" i="1"/>
  <c r="N70" i="1"/>
  <c r="N69" i="1"/>
  <c r="N68" i="1"/>
  <c r="BI3" i="1" s="1"/>
  <c r="N67" i="1"/>
  <c r="BH3" i="1" s="1"/>
  <c r="V66" i="1"/>
  <c r="T66" i="1"/>
  <c r="S66" i="1"/>
  <c r="U66" i="1" s="1"/>
  <c r="P66" i="1" s="1"/>
  <c r="N66" i="1"/>
  <c r="N65" i="1"/>
  <c r="BF3" i="1" s="1"/>
  <c r="N64" i="1"/>
  <c r="BE3" i="1" s="1"/>
  <c r="V63" i="1"/>
  <c r="T63" i="1"/>
  <c r="S63" i="1"/>
  <c r="U63" i="1" s="1"/>
  <c r="P63" i="1" s="1"/>
  <c r="N63" i="1"/>
  <c r="N62" i="1"/>
  <c r="N61" i="1"/>
  <c r="BB3" i="1" s="1"/>
  <c r="N59" i="1"/>
  <c r="N58" i="1"/>
  <c r="N57" i="1"/>
  <c r="AX3" i="1" s="1"/>
  <c r="N56" i="1"/>
  <c r="N55" i="1"/>
  <c r="N54" i="1"/>
  <c r="N53" i="1"/>
  <c r="AT3" i="1" s="1"/>
  <c r="N52" i="1"/>
  <c r="AS3" i="1" s="1"/>
  <c r="N51" i="1"/>
  <c r="N50" i="1"/>
  <c r="N49" i="1"/>
  <c r="AP3" i="1" s="1"/>
  <c r="I49" i="1"/>
  <c r="N48" i="1"/>
  <c r="N47" i="1"/>
  <c r="P46" i="1"/>
  <c r="Q46" i="1" s="1"/>
  <c r="A46" i="1" s="1"/>
  <c r="N46" i="1"/>
  <c r="C46" i="1"/>
  <c r="Q45" i="1"/>
  <c r="P45" i="1"/>
  <c r="N45" i="1"/>
  <c r="C45" i="1"/>
  <c r="A45" i="1"/>
  <c r="P44" i="1"/>
  <c r="Q44" i="1" s="1"/>
  <c r="A44" i="1" s="1"/>
  <c r="N44" i="1"/>
  <c r="AK3" i="1" s="1"/>
  <c r="C44" i="1"/>
  <c r="N43" i="1"/>
  <c r="Q42" i="1"/>
  <c r="N42" i="1"/>
  <c r="Q41" i="1"/>
  <c r="N41" i="1"/>
  <c r="K41" i="1"/>
  <c r="Q40" i="1"/>
  <c r="N40" i="1"/>
  <c r="K40" i="1"/>
  <c r="Q39" i="1"/>
  <c r="N39" i="1"/>
  <c r="AF3" i="1" s="1"/>
  <c r="L39" i="1"/>
  <c r="Q38" i="1"/>
  <c r="N38" i="1"/>
  <c r="L38" i="1"/>
  <c r="K38" i="1"/>
  <c r="Q37" i="1"/>
  <c r="N37" i="1"/>
  <c r="AD3" i="1" s="1"/>
  <c r="N36" i="1"/>
  <c r="AC3" i="1" s="1"/>
  <c r="C36" i="1"/>
  <c r="N35" i="1"/>
  <c r="L35" i="1"/>
  <c r="K35" i="1" s="1"/>
  <c r="Q34" i="1"/>
  <c r="N34" i="1"/>
  <c r="Q33" i="1"/>
  <c r="N33" i="1"/>
  <c r="Z3" i="1" s="1"/>
  <c r="N32" i="1"/>
  <c r="L32" i="1"/>
  <c r="N31" i="1"/>
  <c r="L31" i="1"/>
  <c r="Q30" i="1"/>
  <c r="N30" i="1"/>
  <c r="N29" i="1"/>
  <c r="V3" i="1" s="1"/>
  <c r="N28" i="1"/>
  <c r="U3" i="1" s="1"/>
  <c r="G28" i="1"/>
  <c r="Q27" i="1"/>
  <c r="N27" i="1"/>
  <c r="N26" i="1"/>
  <c r="N25" i="1"/>
  <c r="L25" i="1"/>
  <c r="N24" i="1"/>
  <c r="Q3" i="1" s="1"/>
  <c r="L24" i="1"/>
  <c r="N23" i="1"/>
  <c r="N22" i="1"/>
  <c r="L22" i="1"/>
  <c r="Q19" i="1" s="1"/>
  <c r="G22" i="1"/>
  <c r="N21" i="1"/>
  <c r="N20" i="1"/>
  <c r="V19" i="1"/>
  <c r="U19" i="1"/>
  <c r="P19" i="1" s="1"/>
  <c r="S19" i="1"/>
  <c r="T19" i="1" s="1"/>
  <c r="R19" i="1"/>
  <c r="N19" i="1"/>
  <c r="L19" i="1"/>
  <c r="Q18" i="1"/>
  <c r="N18" i="1"/>
  <c r="L18" i="1"/>
  <c r="Q16" i="1" s="1"/>
  <c r="Q17" i="1"/>
  <c r="N17" i="1"/>
  <c r="L17" i="1"/>
  <c r="N16" i="1"/>
  <c r="I3" i="1" s="1"/>
  <c r="L16" i="1"/>
  <c r="N15" i="1"/>
  <c r="L15" i="1"/>
  <c r="Q15" i="1" s="1"/>
  <c r="N14" i="1"/>
  <c r="Q13" i="1"/>
  <c r="N13" i="1"/>
  <c r="N12" i="1"/>
  <c r="E3" i="1" s="1"/>
  <c r="L12" i="1"/>
  <c r="N11" i="1"/>
  <c r="L11" i="1"/>
  <c r="Q10" i="1" s="1"/>
  <c r="G11" i="1"/>
  <c r="S10" i="1"/>
  <c r="N10" i="1"/>
  <c r="L10" i="1"/>
  <c r="Q9" i="1"/>
  <c r="N9" i="1"/>
  <c r="L9" i="1"/>
  <c r="L98" i="1" s="1"/>
  <c r="N7" i="1"/>
  <c r="P6" i="1"/>
  <c r="O6" i="1"/>
  <c r="N6" i="1"/>
  <c r="M6" i="1"/>
  <c r="C7" i="1" s="1"/>
  <c r="CJ3" i="1"/>
  <c r="CI3" i="1"/>
  <c r="CF3" i="1"/>
  <c r="CE3" i="1"/>
  <c r="CD3" i="1"/>
  <c r="CC3" i="1"/>
  <c r="CB3" i="1"/>
  <c r="CA3" i="1"/>
  <c r="BZ3" i="1"/>
  <c r="BY3" i="1"/>
  <c r="BW3" i="1"/>
  <c r="BU3" i="1"/>
  <c r="BT3" i="1"/>
  <c r="BS3" i="1"/>
  <c r="BR3" i="1"/>
  <c r="BO3" i="1"/>
  <c r="BN3" i="1"/>
  <c r="BL3" i="1"/>
  <c r="BK3" i="1"/>
  <c r="BJ3" i="1"/>
  <c r="BG3" i="1"/>
  <c r="BD3" i="1"/>
  <c r="BC3" i="1"/>
  <c r="BA3" i="1"/>
  <c r="AZ3" i="1"/>
  <c r="AY3" i="1"/>
  <c r="AW3" i="1"/>
  <c r="AV3" i="1"/>
  <c r="AU3" i="1"/>
  <c r="AR3" i="1"/>
  <c r="AQ3" i="1"/>
  <c r="AO3" i="1"/>
  <c r="AN3" i="1"/>
  <c r="AM3" i="1"/>
  <c r="AL3" i="1"/>
  <c r="AJ3" i="1"/>
  <c r="AI3" i="1"/>
  <c r="AH3" i="1"/>
  <c r="AG3" i="1"/>
  <c r="AE3" i="1"/>
  <c r="AB3" i="1"/>
  <c r="AA3" i="1"/>
  <c r="Y3" i="1"/>
  <c r="X3" i="1"/>
  <c r="W3" i="1"/>
  <c r="T3" i="1"/>
  <c r="S3" i="1"/>
  <c r="R3" i="1"/>
  <c r="P3" i="1"/>
  <c r="O3" i="1"/>
  <c r="N3" i="1"/>
  <c r="M3" i="1"/>
  <c r="L3" i="1"/>
  <c r="K3" i="1"/>
  <c r="J3" i="1"/>
  <c r="H3" i="1"/>
  <c r="G3" i="1"/>
  <c r="F3" i="1"/>
  <c r="D3" i="1"/>
  <c r="C3" i="1"/>
  <c r="B3" i="1"/>
  <c r="A3" i="1"/>
  <c r="C8" i="1" l="1"/>
  <c r="L99" i="1"/>
  <c r="T80" i="1"/>
</calcChain>
</file>

<file path=xl/sharedStrings.xml><?xml version="1.0" encoding="utf-8"?>
<sst xmlns="http://schemas.openxmlformats.org/spreadsheetml/2006/main" count="620" uniqueCount="305">
  <si>
    <t>姓</t>
    <rPh sb="0" eb="1">
      <t>セイ</t>
    </rPh>
    <phoneticPr fontId="5"/>
  </si>
  <si>
    <t>名</t>
    <rPh sb="0" eb="1">
      <t>メイ</t>
    </rPh>
    <phoneticPr fontId="5"/>
  </si>
  <si>
    <t>姓かな</t>
    <rPh sb="0" eb="1">
      <t>セイ</t>
    </rPh>
    <phoneticPr fontId="5"/>
  </si>
  <si>
    <t>名かな</t>
    <rPh sb="0" eb="1">
      <t>ナ</t>
    </rPh>
    <phoneticPr fontId="5"/>
  </si>
  <si>
    <t>生年月日</t>
    <rPh sb="0" eb="2">
      <t>セイネン</t>
    </rPh>
    <rPh sb="2" eb="4">
      <t>ガッピ</t>
    </rPh>
    <phoneticPr fontId="5"/>
  </si>
  <si>
    <t>事業所</t>
    <rPh sb="0" eb="3">
      <t>ジギョウショ</t>
    </rPh>
    <phoneticPr fontId="5"/>
  </si>
  <si>
    <t>部署</t>
    <rPh sb="0" eb="2">
      <t>ブショ</t>
    </rPh>
    <phoneticPr fontId="5"/>
  </si>
  <si>
    <t>勤務先都道府県</t>
    <rPh sb="0" eb="7">
      <t>キンムサキトドウフケン</t>
    </rPh>
    <phoneticPr fontId="5"/>
  </si>
  <si>
    <t>勤務先名称</t>
    <rPh sb="0" eb="5">
      <t>キンムサキメイショウ</t>
    </rPh>
    <phoneticPr fontId="5"/>
  </si>
  <si>
    <t>現職種</t>
  </si>
  <si>
    <t>現職名（肩書）</t>
  </si>
  <si>
    <t>経験年</t>
    <rPh sb="0" eb="3">
      <t>ケイケンネン</t>
    </rPh>
    <phoneticPr fontId="5"/>
  </si>
  <si>
    <t>経験月</t>
    <rPh sb="0" eb="3">
      <t>ケイケンツキ</t>
    </rPh>
    <phoneticPr fontId="5"/>
  </si>
  <si>
    <t>当センターでの
過去の研修参加実績</t>
    <phoneticPr fontId="5"/>
  </si>
  <si>
    <t>修了証書　要不要</t>
    <rPh sb="0" eb="2">
      <t>シュウリョウ</t>
    </rPh>
    <rPh sb="2" eb="4">
      <t>ショウショ</t>
    </rPh>
    <rPh sb="5" eb="6">
      <t>ヨウ</t>
    </rPh>
    <rPh sb="6" eb="8">
      <t>フヨウ</t>
    </rPh>
    <phoneticPr fontId="5"/>
  </si>
  <si>
    <t>参加者情報守秘</t>
    <rPh sb="0" eb="7">
      <t>サンカシャジョウホウシュヒ</t>
    </rPh>
    <phoneticPr fontId="5"/>
  </si>
  <si>
    <t>医師免許取得年月日</t>
    <rPh sb="0" eb="6">
      <t>イシメンキョシュトク</t>
    </rPh>
    <rPh sb="6" eb="9">
      <t>ネンガッピ</t>
    </rPh>
    <phoneticPr fontId="5"/>
  </si>
  <si>
    <t>15条指定医</t>
    <rPh sb="2" eb="3">
      <t>ジョウ</t>
    </rPh>
    <rPh sb="3" eb="6">
      <t>シテイイ</t>
    </rPh>
    <phoneticPr fontId="5"/>
  </si>
  <si>
    <t>日本耳鼻咽喉科学会会員番号</t>
    <rPh sb="0" eb="7">
      <t>ニホンジビインコウカ</t>
    </rPh>
    <rPh sb="7" eb="13">
      <t>ガッカイカイインバンゴウ</t>
    </rPh>
    <phoneticPr fontId="5"/>
  </si>
  <si>
    <t>日本眼科医学会会員番号</t>
  </si>
  <si>
    <t>心理士の資格</t>
    <rPh sb="0" eb="3">
      <t>シンリシ</t>
    </rPh>
    <rPh sb="4" eb="6">
      <t>シカク</t>
    </rPh>
    <phoneticPr fontId="5"/>
  </si>
  <si>
    <t>高次脳機能障害支援の経験年</t>
    <rPh sb="0" eb="3">
      <t>コウジノウ</t>
    </rPh>
    <rPh sb="3" eb="5">
      <t>キノウ</t>
    </rPh>
    <rPh sb="5" eb="7">
      <t>ショウガイ</t>
    </rPh>
    <rPh sb="7" eb="9">
      <t>シエン</t>
    </rPh>
    <rPh sb="10" eb="12">
      <t>ケイケン</t>
    </rPh>
    <rPh sb="12" eb="13">
      <t>ネン</t>
    </rPh>
    <phoneticPr fontId="5"/>
  </si>
  <si>
    <t>高次脳機能障害支援の経験月</t>
    <rPh sb="0" eb="3">
      <t>コウジノウ</t>
    </rPh>
    <rPh sb="3" eb="5">
      <t>キノウ</t>
    </rPh>
    <rPh sb="5" eb="7">
      <t>ショウガイ</t>
    </rPh>
    <rPh sb="7" eb="9">
      <t>シエン</t>
    </rPh>
    <rPh sb="10" eb="12">
      <t>ケイケン</t>
    </rPh>
    <rPh sb="12" eb="13">
      <t>ツキ</t>
    </rPh>
    <phoneticPr fontId="5"/>
  </si>
  <si>
    <t>臨床心理士登録番号</t>
    <rPh sb="0" eb="9">
      <t>リンショウシンリシトウロクバンゴウ</t>
    </rPh>
    <phoneticPr fontId="5"/>
  </si>
  <si>
    <t>　公認心理士登録番号</t>
    <rPh sb="1" eb="3">
      <t>コウニン</t>
    </rPh>
    <rPh sb="3" eb="6">
      <t>シンリシ</t>
    </rPh>
    <rPh sb="6" eb="8">
      <t>トウロク</t>
    </rPh>
    <rPh sb="8" eb="10">
      <t>バンゴウ</t>
    </rPh>
    <phoneticPr fontId="5"/>
  </si>
  <si>
    <t>希望コース</t>
    <rPh sb="0" eb="2">
      <t>キボウ</t>
    </rPh>
    <phoneticPr fontId="5"/>
  </si>
  <si>
    <t>看護業務の経験年数</t>
    <rPh sb="0" eb="4">
      <t>カンゴギョウム</t>
    </rPh>
    <rPh sb="5" eb="7">
      <t>ケイケン</t>
    </rPh>
    <rPh sb="7" eb="9">
      <t>ネンスウ</t>
    </rPh>
    <phoneticPr fontId="5"/>
  </si>
  <si>
    <t>看護業務の経験月数</t>
    <rPh sb="0" eb="4">
      <t>カンゴギョウム</t>
    </rPh>
    <rPh sb="5" eb="7">
      <t>ケイケン</t>
    </rPh>
    <rPh sb="7" eb="8">
      <t>ツキ</t>
    </rPh>
    <rPh sb="8" eb="9">
      <t>スウ</t>
    </rPh>
    <phoneticPr fontId="5"/>
  </si>
  <si>
    <t>OT/PT免許取得日</t>
    <rPh sb="5" eb="10">
      <t>メンキョシュトクビ</t>
    </rPh>
    <phoneticPr fontId="5"/>
  </si>
  <si>
    <t>視能訓練士の経験年数</t>
    <rPh sb="0" eb="5">
      <t>シノウクンレンシ</t>
    </rPh>
    <phoneticPr fontId="5"/>
  </si>
  <si>
    <t>視能訓練士の経験月数</t>
    <rPh sb="0" eb="5">
      <t>シノウクンレンシ</t>
    </rPh>
    <rPh sb="8" eb="9">
      <t>ツキ</t>
    </rPh>
    <phoneticPr fontId="5"/>
  </si>
  <si>
    <t>ロービジョンケアの経験年数</t>
    <phoneticPr fontId="5"/>
  </si>
  <si>
    <t>ロービジョンケアの経験月数</t>
    <rPh sb="11" eb="12">
      <t>ツキ</t>
    </rPh>
    <phoneticPr fontId="5"/>
  </si>
  <si>
    <t>受講資格</t>
    <rPh sb="0" eb="4">
      <t>ジュコウシカク</t>
    </rPh>
    <phoneticPr fontId="5"/>
  </si>
  <si>
    <t>郵便番号</t>
  </si>
  <si>
    <t>住所</t>
    <phoneticPr fontId="5"/>
  </si>
  <si>
    <t>住所区分</t>
    <rPh sb="2" eb="4">
      <t>クブン</t>
    </rPh>
    <phoneticPr fontId="5"/>
  </si>
  <si>
    <t>電話番号</t>
  </si>
  <si>
    <t>電話番号区分</t>
    <phoneticPr fontId="5"/>
  </si>
  <si>
    <t>mailアドレス</t>
  </si>
  <si>
    <t>mailアドレス区分</t>
    <phoneticPr fontId="5"/>
  </si>
  <si>
    <t>補聴器外来の有無</t>
    <rPh sb="0" eb="5">
      <t>ホチョウキガイライ</t>
    </rPh>
    <rPh sb="6" eb="8">
      <t>ウム</t>
    </rPh>
    <phoneticPr fontId="5"/>
  </si>
  <si>
    <t>音場検査装置の有無</t>
    <rPh sb="0" eb="2">
      <t>オンジョウ</t>
    </rPh>
    <rPh sb="2" eb="6">
      <t>ケンサソウチ</t>
    </rPh>
    <rPh sb="7" eb="9">
      <t>ウム</t>
    </rPh>
    <phoneticPr fontId="5"/>
  </si>
  <si>
    <t>補聴器特性試験装置の有無</t>
    <rPh sb="0" eb="9">
      <t>ホチョウキトクセイシケンソウチ</t>
    </rPh>
    <rPh sb="10" eb="12">
      <t>ウム</t>
    </rPh>
    <phoneticPr fontId="5"/>
  </si>
  <si>
    <t>音声外来</t>
  </si>
  <si>
    <t>言語外来</t>
    <phoneticPr fontId="5"/>
  </si>
  <si>
    <t>嚥下外来</t>
  </si>
  <si>
    <t>身体障害者更生相談所長の推薦の有無</t>
    <phoneticPr fontId="5"/>
  </si>
  <si>
    <t>前年ST申込</t>
    <rPh sb="0" eb="2">
      <t>ゼンネン</t>
    </rPh>
    <rPh sb="4" eb="6">
      <t>モウシコミ</t>
    </rPh>
    <phoneticPr fontId="5"/>
  </si>
  <si>
    <t>前年ST参加</t>
    <rPh sb="0" eb="2">
      <t>ゼンネン</t>
    </rPh>
    <rPh sb="4" eb="6">
      <t>サンカ</t>
    </rPh>
    <phoneticPr fontId="5"/>
  </si>
  <si>
    <t>年度</t>
    <rPh sb="0" eb="2">
      <t>ネンド</t>
    </rPh>
    <phoneticPr fontId="5"/>
  </si>
  <si>
    <t>勤務先の事業形態</t>
    <rPh sb="0" eb="3">
      <t>キンムサキ</t>
    </rPh>
    <rPh sb="4" eb="8">
      <t>ジギョウケイタイ</t>
    </rPh>
    <phoneticPr fontId="5"/>
  </si>
  <si>
    <t>ロービジョン外来の有無</t>
    <rPh sb="6" eb="8">
      <t>ガイライ</t>
    </rPh>
    <rPh sb="9" eb="11">
      <t>ウム</t>
    </rPh>
    <phoneticPr fontId="5"/>
  </si>
  <si>
    <t>ロービジョン外来の有無検査判断料届出医療機関</t>
  </si>
  <si>
    <t>国リハ医師研修会修了者の有無</t>
    <rPh sb="0" eb="1">
      <t>コク</t>
    </rPh>
    <rPh sb="3" eb="11">
      <t>イシケンシュウカイシュウリョウシャ</t>
    </rPh>
    <rPh sb="12" eb="14">
      <t>ウム</t>
    </rPh>
    <phoneticPr fontId="5"/>
  </si>
  <si>
    <t>国リハ研修終了医師名</t>
    <rPh sb="0" eb="1">
      <t>コク</t>
    </rPh>
    <rPh sb="3" eb="9">
      <t>ケンシュウシュウリョウイシ</t>
    </rPh>
    <rPh sb="9" eb="10">
      <t>メイ</t>
    </rPh>
    <phoneticPr fontId="5"/>
  </si>
  <si>
    <t>国リハ視能訓練士参加</t>
    <rPh sb="0" eb="1">
      <t>コク</t>
    </rPh>
    <rPh sb="3" eb="8">
      <t>シノウクンレンシ</t>
    </rPh>
    <phoneticPr fontId="5"/>
  </si>
  <si>
    <t>参加機能訓練士</t>
    <rPh sb="0" eb="7">
      <t>サンカキノウクンレンシ</t>
    </rPh>
    <phoneticPr fontId="5"/>
  </si>
  <si>
    <t>ロービジョンケア実施</t>
    <rPh sb="8" eb="10">
      <t>ジッシ</t>
    </rPh>
    <phoneticPr fontId="5"/>
  </si>
  <si>
    <t>ロービジョンケア実施予定年</t>
    <rPh sb="8" eb="12">
      <t>ジッシヨテイ</t>
    </rPh>
    <rPh sb="12" eb="13">
      <t>ネン</t>
    </rPh>
    <phoneticPr fontId="5"/>
  </si>
  <si>
    <t>ロービジョンケア実施予定月</t>
    <rPh sb="8" eb="12">
      <t>ジッシヨテイ</t>
    </rPh>
    <rPh sb="12" eb="13">
      <t>ツキ</t>
    </rPh>
    <phoneticPr fontId="5"/>
  </si>
  <si>
    <t>ロービジョンケア関係研修等受講歴</t>
    <rPh sb="8" eb="13">
      <t>カンケイケンシュウトウ</t>
    </rPh>
    <rPh sb="13" eb="16">
      <t>ジュコウレキ</t>
    </rPh>
    <phoneticPr fontId="5"/>
  </si>
  <si>
    <t>ロービジョンケア判断料</t>
    <rPh sb="8" eb="10">
      <t>ハンダン</t>
    </rPh>
    <rPh sb="10" eb="11">
      <t>リョウ</t>
    </rPh>
    <phoneticPr fontId="5"/>
  </si>
  <si>
    <t>自治体名</t>
    <rPh sb="0" eb="4">
      <t>ジチタイメイ</t>
    </rPh>
    <phoneticPr fontId="5"/>
  </si>
  <si>
    <t>準じた事業名</t>
    <rPh sb="0" eb="1">
      <t>ジュン</t>
    </rPh>
    <rPh sb="3" eb="6">
      <t>ジギョウメイ</t>
    </rPh>
    <phoneticPr fontId="5"/>
  </si>
  <si>
    <t>地マネ（基礎・応用）研修会参加実績</t>
    <rPh sb="0" eb="1">
      <t>チ</t>
    </rPh>
    <rPh sb="4" eb="6">
      <t>キソ</t>
    </rPh>
    <rPh sb="7" eb="9">
      <t>オウヨウ</t>
    </rPh>
    <rPh sb="10" eb="17">
      <t>ケンシュウカイサンカジッセキ</t>
    </rPh>
    <phoneticPr fontId="5"/>
  </si>
  <si>
    <t>小児義手訓練（臨床）の実施状況</t>
    <rPh sb="0" eb="2">
      <t>ショウニ</t>
    </rPh>
    <rPh sb="2" eb="4">
      <t>ギシュ</t>
    </rPh>
    <rPh sb="4" eb="6">
      <t>クンレン</t>
    </rPh>
    <rPh sb="7" eb="9">
      <t>リンショウ</t>
    </rPh>
    <rPh sb="11" eb="13">
      <t>ジッシ</t>
    </rPh>
    <rPh sb="13" eb="15">
      <t>ジョウキョウ</t>
    </rPh>
    <phoneticPr fontId="5"/>
  </si>
  <si>
    <t>吃音の年間担当症例数</t>
    <rPh sb="0" eb="2">
      <t>キツオン</t>
    </rPh>
    <rPh sb="3" eb="10">
      <t>ネンカンタントウショウレイスウ</t>
    </rPh>
    <phoneticPr fontId="5"/>
  </si>
  <si>
    <t>吃音の臨床でお困りのこと</t>
    <rPh sb="0" eb="2">
      <t>キツオン</t>
    </rPh>
    <rPh sb="3" eb="5">
      <t>リンショウ</t>
    </rPh>
    <rPh sb="7" eb="8">
      <t>コマ</t>
    </rPh>
    <phoneticPr fontId="5"/>
  </si>
  <si>
    <t>担当自治体・人口</t>
    <rPh sb="0" eb="5">
      <t>タントウジチタイ</t>
    </rPh>
    <rPh sb="6" eb="8">
      <t>ジンコウ</t>
    </rPh>
    <phoneticPr fontId="5"/>
  </si>
  <si>
    <t>T68</t>
    <phoneticPr fontId="5"/>
  </si>
  <si>
    <t>T69</t>
    <phoneticPr fontId="5"/>
  </si>
  <si>
    <t>T70</t>
    <phoneticPr fontId="5"/>
  </si>
  <si>
    <t>常勤医として勤務先の異動予定</t>
    <phoneticPr fontId="5"/>
  </si>
  <si>
    <t>当講座への過去の申込回数</t>
    <phoneticPr fontId="5"/>
  </si>
  <si>
    <t>受講理由</t>
    <rPh sb="0" eb="4">
      <t>ジュコウリユウ</t>
    </rPh>
    <phoneticPr fontId="5"/>
  </si>
  <si>
    <t>講師への情報提供の同意</t>
    <rPh sb="0" eb="2">
      <t>コウシ</t>
    </rPh>
    <rPh sb="4" eb="8">
      <t>ジョウホウテイキョウ</t>
    </rPh>
    <rPh sb="9" eb="11">
      <t>ドウイ</t>
    </rPh>
    <phoneticPr fontId="5"/>
  </si>
  <si>
    <t>講師へ情報一部同意しない項目</t>
    <rPh sb="0" eb="2">
      <t>コウシ</t>
    </rPh>
    <rPh sb="3" eb="5">
      <t>ジョウホウ</t>
    </rPh>
    <rPh sb="5" eb="7">
      <t>イチブ</t>
    </rPh>
    <rPh sb="7" eb="9">
      <t>ドウイ</t>
    </rPh>
    <rPh sb="12" eb="14">
      <t>コウモク</t>
    </rPh>
    <phoneticPr fontId="5"/>
  </si>
  <si>
    <t>修了者情報提供の同意</t>
    <rPh sb="0" eb="3">
      <t>シュウリョウシャ</t>
    </rPh>
    <rPh sb="3" eb="5">
      <t>ジョウホウ</t>
    </rPh>
    <rPh sb="5" eb="7">
      <t>テイキョウ</t>
    </rPh>
    <rPh sb="8" eb="10">
      <t>ドウイ</t>
    </rPh>
    <phoneticPr fontId="5"/>
  </si>
  <si>
    <t>修了者情報一部同意しない項目</t>
    <rPh sb="5" eb="7">
      <t>イチブ</t>
    </rPh>
    <rPh sb="7" eb="9">
      <t>ドウイ</t>
    </rPh>
    <rPh sb="12" eb="14">
      <t>コウモク</t>
    </rPh>
    <phoneticPr fontId="5"/>
  </si>
  <si>
    <t>個人情報の取り扱い</t>
  </si>
  <si>
    <t>研修データの２次利用</t>
    <phoneticPr fontId="5"/>
  </si>
  <si>
    <t>研修時の注意確認</t>
    <phoneticPr fontId="5"/>
  </si>
  <si>
    <t>備考</t>
  </si>
  <si>
    <t>F1</t>
    <phoneticPr fontId="5"/>
  </si>
  <si>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</si>
  <si>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</si>
  <si>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</si>
  <si>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</si>
  <si>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</si>
  <si>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</si>
  <si>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</si>
  <si>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</si>
  <si>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</si>
  <si>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</si>
  <si>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</si>
  <si>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</si>
  <si>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</si>
  <si>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</si>
  <si>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</si>
  <si>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</si>
  <si>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</si>
  <si>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</si>
  <si>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</si>
  <si>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</si>
  <si>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</si>
  <si>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</si>
  <si>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</si>
  <si>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</si>
  <si>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</si>
  <si>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</si>
  <si>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</si>
  <si>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</si>
  <si>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</si>
  <si>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</si>
  <si>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</si>
  <si>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</si>
  <si>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</si>
  <si>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</si>
  <si>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</si>
  <si>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</si>
  <si>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</si>
  <si>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</si>
  <si>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</si>
  <si>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</si>
  <si>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</si>
  <si>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</si>
  <si>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</si>
  <si>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</si>
  <si>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</si>
  <si>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</si>
  <si>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</si>
  <si>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</si>
  <si>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</si>
  <si>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</si>
  <si>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</si>
  <si>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</si>
  <si>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</si>
  <si>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</si>
  <si>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</si>
  <si>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</si>
  <si>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</si>
  <si>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</si>
  <si>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</si>
  <si>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</si>
  <si>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</si>
  <si>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</si>
  <si>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</si>
  <si>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</si>
  <si>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</si>
  <si>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</si>
  <si>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</si>
  <si>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</si>
  <si>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</si>
  <si>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</si>
  <si>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</si>
  <si>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</si>
  <si>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</si>
  <si>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</si>
  <si>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</si>
  <si>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</si>
  <si>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</si>
  <si>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</si>
  <si>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</si>
  <si>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</si>
  <si>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</si>
  <si>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</si>
  <si>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</si>
  <si>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</si>
  <si>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</si>
  <si>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</si>
  <si>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</si>
  <si>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</si>
  <si>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5"/>
  </si>
  <si>
    <t>番号</t>
    <rPh sb="0" eb="2">
      <t>バンゴウ</t>
    </rPh>
    <phoneticPr fontId="5"/>
  </si>
  <si>
    <t>令和8年度 盲ろう者向け通訳・介助員養成担当者等研修会【養成研修企画・立案コース】 受講申込書</t>
  </si>
  <si>
    <t>申込先：</t>
    <phoneticPr fontId="5"/>
  </si>
  <si>
    <t>kenshu1@rehab.go.jp</t>
  </si>
  <si>
    <t>氏名</t>
    <phoneticPr fontId="5"/>
  </si>
  <si>
    <t>（姓）</t>
    <rPh sb="1" eb="2">
      <t>セイ</t>
    </rPh>
    <phoneticPr fontId="5"/>
  </si>
  <si>
    <t>（名）</t>
    <rPh sb="1" eb="2">
      <t>メイ</t>
    </rPh>
    <phoneticPr fontId="5"/>
  </si>
  <si>
    <t>1,2</t>
    <phoneticPr fontId="5"/>
  </si>
  <si>
    <t/>
  </si>
  <si>
    <t>フリガナ（全角）</t>
  </si>
  <si>
    <t>（セイ）</t>
    <phoneticPr fontId="5"/>
  </si>
  <si>
    <t>（メイ）</t>
    <phoneticPr fontId="5"/>
  </si>
  <si>
    <t>生年月日</t>
  </si>
  <si>
    <t>勤務先住所の都道府県</t>
    <phoneticPr fontId="5"/>
  </si>
  <si>
    <t>勤務先名称</t>
    <phoneticPr fontId="5"/>
  </si>
  <si>
    <t>（例）医療法人○○会、○○県</t>
    <rPh sb="1" eb="2">
      <t>レイ</t>
    </rPh>
    <rPh sb="3" eb="7">
      <t>イリョウホウジン</t>
    </rPh>
    <rPh sb="9" eb="10">
      <t>カイ</t>
    </rPh>
    <rPh sb="13" eb="14">
      <t>ケン</t>
    </rPh>
    <phoneticPr fontId="5"/>
  </si>
  <si>
    <t>**</t>
    <phoneticPr fontId="5"/>
  </si>
  <si>
    <t>（例）○○病院、○○センター</t>
    <rPh sb="1" eb="2">
      <t>レイ</t>
    </rPh>
    <rPh sb="5" eb="7">
      <t>ビョウイン</t>
    </rPh>
    <phoneticPr fontId="5"/>
  </si>
  <si>
    <t>所属部署</t>
    <rPh sb="0" eb="4">
      <t>ショゾクブショ</t>
    </rPh>
    <phoneticPr fontId="5"/>
  </si>
  <si>
    <t>（例）○○課</t>
    <rPh sb="1" eb="2">
      <t>レイ</t>
    </rPh>
    <rPh sb="5" eb="6">
      <t>カ</t>
    </rPh>
    <phoneticPr fontId="5"/>
  </si>
  <si>
    <t>現職種</t>
    <phoneticPr fontId="5"/>
  </si>
  <si>
    <t>現職名（肩書）</t>
    <phoneticPr fontId="5"/>
  </si>
  <si>
    <t>-</t>
    <phoneticPr fontId="5"/>
  </si>
  <si>
    <t>経験年数</t>
    <phoneticPr fontId="5"/>
  </si>
  <si>
    <t>当該業務の経験年数</t>
    <phoneticPr fontId="5"/>
  </si>
  <si>
    <t>年</t>
    <rPh sb="0" eb="1">
      <t>ネン</t>
    </rPh>
    <phoneticPr fontId="5"/>
  </si>
  <si>
    <t>か月</t>
    <rPh sb="1" eb="2">
      <t>ゲツ</t>
    </rPh>
    <phoneticPr fontId="5"/>
  </si>
  <si>
    <t>F</t>
    <phoneticPr fontId="5"/>
  </si>
  <si>
    <t>使用</t>
    <phoneticPr fontId="5"/>
  </si>
  <si>
    <t>当センターでの過去の研修参加実績</t>
    <phoneticPr fontId="5"/>
  </si>
  <si>
    <t>**</t>
  </si>
  <si>
    <t>＊＊＊</t>
  </si>
  <si>
    <t>G</t>
    <phoneticPr fontId="5"/>
  </si>
  <si>
    <t>その他</t>
    <rPh sb="2" eb="3">
      <t>ホカ</t>
    </rPh>
    <phoneticPr fontId="5"/>
  </si>
  <si>
    <t>＊＊＊＊＊＊</t>
  </si>
  <si>
    <t>H</t>
    <phoneticPr fontId="5"/>
  </si>
  <si>
    <t>I</t>
    <phoneticPr fontId="5"/>
  </si>
  <si>
    <t>J</t>
    <phoneticPr fontId="5"/>
  </si>
  <si>
    <t>受講資格</t>
    <phoneticPr fontId="5"/>
  </si>
  <si>
    <t>都道府県・指定都市・中核市が実施する盲ろう者向け通訳・介助員養成研修の 企画立案に携わる者又は今後携わる予定の者</t>
    <phoneticPr fontId="5"/>
  </si>
  <si>
    <r>
      <t xml:space="preserve">住所
</t>
    </r>
    <r>
      <rPr>
        <sz val="8"/>
        <color theme="1"/>
        <rFont val="MS PGothic"/>
        <family val="3"/>
        <charset val="128"/>
      </rPr>
      <t>（全角25文字以内ずつ）</t>
    </r>
    <rPh sb="4" eb="6">
      <t>ゼンカク</t>
    </rPh>
    <rPh sb="8" eb="12">
      <t>モジイナイ</t>
    </rPh>
    <phoneticPr fontId="5"/>
  </si>
  <si>
    <t>区分：1.自　宅
2.勤務先</t>
    <rPh sb="0" eb="2">
      <t>クブン</t>
    </rPh>
    <rPh sb="5" eb="6">
      <t>ジ</t>
    </rPh>
    <rPh sb="7" eb="8">
      <t>タク</t>
    </rPh>
    <rPh sb="11" eb="14">
      <t>キンムサキ</t>
    </rPh>
    <phoneticPr fontId="5"/>
  </si>
  <si>
    <t>-</t>
  </si>
  <si>
    <t>.</t>
    <phoneticPr fontId="5"/>
  </si>
  <si>
    <t>1.個　人
2.勤務先</t>
    <rPh sb="2" eb="3">
      <t>コ</t>
    </rPh>
    <rPh sb="4" eb="5">
      <t>ヒト</t>
    </rPh>
    <phoneticPr fontId="5"/>
  </si>
  <si>
    <t>メールアドレス</t>
    <phoneticPr fontId="5"/>
  </si>
  <si>
    <t>常勤医として勤務先の異動予定</t>
    <rPh sb="0" eb="3">
      <t>ジョウキンイ</t>
    </rPh>
    <rPh sb="6" eb="9">
      <t>キンムサキ</t>
    </rPh>
    <rPh sb="10" eb="14">
      <t>イドウヨテイ</t>
    </rPh>
    <phoneticPr fontId="5"/>
  </si>
  <si>
    <t>申込の有無</t>
    <rPh sb="0" eb="2">
      <t>モウシコミ</t>
    </rPh>
    <rPh sb="3" eb="5">
      <t>ウム</t>
    </rPh>
    <phoneticPr fontId="5"/>
  </si>
  <si>
    <r>
      <rPr>
        <sz val="9"/>
        <color theme="1"/>
        <rFont val="游ゴシック"/>
        <family val="3"/>
        <charset val="128"/>
        <scheme val="minor"/>
      </rPr>
      <t>参加の有無</t>
    </r>
    <rPh sb="0" eb="2">
      <t>サンカ</t>
    </rPh>
    <rPh sb="3" eb="5">
      <t>ウム</t>
    </rPh>
    <phoneticPr fontId="5"/>
  </si>
  <si>
    <t>＊＊＊</t>
    <phoneticPr fontId="5"/>
  </si>
  <si>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5"/>
  </si>
  <si>
    <t>月頃</t>
    <rPh sb="0" eb="1">
      <t>ゲツ</t>
    </rPh>
    <rPh sb="1" eb="2">
      <t>コロ</t>
    </rPh>
    <phoneticPr fontId="5"/>
  </si>
  <si>
    <t>件</t>
    <rPh sb="0" eb="1">
      <t>ケン</t>
    </rPh>
    <phoneticPr fontId="5"/>
  </si>
  <si>
    <t>個人情報の取り扱い</t>
    <phoneticPr fontId="5"/>
  </si>
  <si>
    <t>備考</t>
    <phoneticPr fontId="5"/>
  </si>
  <si>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5"/>
  </si>
  <si>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5"/>
  </si>
  <si>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</si>
  <si>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</si>
  <si>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</si>
  <si>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</si>
  <si>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</si>
  <si>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</si>
  <si>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</si>
  <si>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</si>
  <si>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</si>
  <si>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</si>
  <si>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</si>
  <si>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</si>
  <si>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</si>
  <si>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</si>
  <si>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</si>
  <si>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</si>
  <si>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</si>
  <si>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</si>
  <si>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</si>
  <si>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</si>
  <si>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</si>
  <si>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</si>
  <si>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</si>
  <si>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</si>
  <si>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</si>
  <si>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</si>
  <si>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</si>
  <si>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</si>
  <si>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</si>
  <si>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</si>
  <si>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</si>
  <si>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</si>
  <si>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</si>
  <si>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</si>
  <si>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</si>
  <si>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</si>
  <si>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</si>
  <si>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</si>
  <si>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</si>
  <si>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</si>
  <si>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</si>
  <si>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</si>
  <si>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</si>
  <si>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</si>
  <si>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</si>
  <si>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盲ろう者向け通訳・介助員養成研修の企画立案に携わる（予定含む）</t>
    <phoneticPr fontId="5"/>
  </si>
  <si>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</si>
  <si>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</si>
  <si>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</si>
  <si>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</si>
  <si>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</si>
  <si>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</si>
  <si>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</si>
  <si>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</si>
  <si>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</si>
  <si>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</si>
  <si>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</si>
  <si>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</si>
  <si>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</si>
  <si>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</si>
  <si>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</si>
  <si>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</si>
  <si>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</si>
  <si>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</si>
  <si>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</si>
  <si>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本研修では養成研修や講習会をどのように企画するかを講義とグループワーク演習で学びます。
当事者への支援技術について知りたい方は、国立障害者リハビリテーションセンター学院 視覚障害学科へ別途お問い合わせください。</t>
    <phoneticPr fontId="5"/>
  </si>
  <si>
    <t>年度（和暦)と研修会名称を入力してください</t>
    <phoneticPr fontId="5"/>
  </si>
  <si>
    <t>過去に当センターの研修会に参加した場合ご記入ください</t>
    <phoneticPr fontId="5"/>
  </si>
  <si>
    <t>① 地域生活・就労支援を行っている法人等の職員</t>
    <phoneticPr fontId="5"/>
  </si>
  <si>
    <t>② 発達障害者支援センター職員、地域支援マネジャー</t>
    <phoneticPr fontId="5"/>
  </si>
  <si>
    <t>③ 都道府県・指定都市の発達障害福祉担当者</t>
  </si>
  <si>
    <t>①【全コース】1/19～1/22</t>
    <phoneticPr fontId="5"/>
  </si>
  <si>
    <t>②【行政担当者向けコース】1/19～1/20</t>
    <phoneticPr fontId="5"/>
  </si>
  <si>
    <t>③【訓練者向けコース】1/20～1/22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</si>
</sst>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9"/>
      <color rgb="FF000000"/>
      <name val="Meiryo UI"/>
      <family val="3"/>
      <charset val="128"/>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11"/>
      <color theme="0" tint="-4.9989318521683403E-2"/>
      <name val="MS PGothic"/>
      <family val="3"/>
      <charset val="128"/>
    </font>
    <font>
      <sz val="11"/>
      <color theme="0" tint="-4.9989318521683403E-2"/>
      <name val="游ゴシック"/>
      <family val="2"/>
      <scheme val="minor"/>
    </font>
    <font>
      <sz val="6"/>
      <color theme="0" tint="-4.9989318521683403E-2"/>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3" fillId="0" borderId="0" applyNumberFormat="0" applyFill="0" applyBorder="0" applyAlignment="0" applyProtection="0"/>
  </cellStyleXfs>
  <cellXfs count="365">
    <xf numFmtId="0" fontId="0" fillId="0" borderId="0" xfId="0"/>
    <xf numFmtId="0" fontId="4" fillId="0" borderId="0" xfId="0" applyFont="1" applyAlignment="1">
      <alignment vertical="center" shrinkToFit="1"/>
    </xf>
    <xf numFmtId="0" fontId="6" fillId="0" borderId="0" xfId="0" applyFont="1" applyAlignment="1">
      <alignment vertical="center" shrinkToFit="1"/>
    </xf>
    <xf numFmtId="0" fontId="7" fillId="0" borderId="1" xfId="0" applyFont="1" applyBorder="1" applyAlignment="1">
      <alignment horizontal="center" vertical="center" wrapText="1" shrinkToFit="1"/>
    </xf>
    <xf numFmtId="0" fontId="8" fillId="0" borderId="0" xfId="0" applyFont="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3" xfId="0" applyFont="1" applyBorder="1" applyAlignment="1">
      <alignment horizontal="right" vertical="center"/>
    </xf>
    <xf numFmtId="0" fontId="10" fillId="0" borderId="3" xfId="0" applyFont="1" applyBorder="1" applyAlignment="1">
      <alignment horizontal="right" vertical="center"/>
    </xf>
    <xf numFmtId="49" fontId="9" fillId="0" borderId="3" xfId="0" applyNumberFormat="1" applyFont="1" applyBorder="1" applyAlignment="1">
      <alignment horizontal="right" vertical="center"/>
    </xf>
    <xf numFmtId="0" fontId="8" fillId="2" borderId="0" xfId="0" applyFont="1" applyFill="1" applyAlignment="1">
      <alignment horizontal="center" vertical="center" shrinkToFit="1"/>
    </xf>
    <xf numFmtId="0" fontId="7" fillId="3" borderId="4" xfId="0" applyFont="1" applyFill="1" applyBorder="1" applyAlignment="1" applyProtection="1">
      <alignment horizontal="center" vertical="center" shrinkToFit="1"/>
      <protection locked="0"/>
    </xf>
    <xf numFmtId="0" fontId="7" fillId="0" borderId="5" xfId="0" applyFont="1" applyBorder="1" applyAlignment="1">
      <alignment horizontal="center" vertical="center" shrinkToFit="1"/>
    </xf>
    <xf numFmtId="0" fontId="7" fillId="0" borderId="2" xfId="0" applyFont="1" applyBorder="1" applyAlignment="1">
      <alignment horizontal="center" vertical="center"/>
    </xf>
    <xf numFmtId="0" fontId="7" fillId="4" borderId="2" xfId="0" applyFont="1" applyFill="1" applyBorder="1" applyAlignment="1">
      <alignment horizontal="center" vertical="center"/>
    </xf>
    <xf numFmtId="0" fontId="11" fillId="0" borderId="0" xfId="0" applyFont="1" applyAlignment="1">
      <alignment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0" xfId="0"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5" fillId="0" borderId="0" xfId="0" applyNumberFormat="1" applyFont="1" applyAlignment="1">
      <alignment vertical="center" wrapText="1"/>
    </xf>
    <xf numFmtId="0" fontId="16" fillId="0" borderId="0" xfId="0" applyFont="1" applyAlignment="1">
      <alignment horizontal="right" vertical="center"/>
    </xf>
    <xf numFmtId="177" fontId="7" fillId="5" borderId="8" xfId="0" applyNumberFormat="1" applyFont="1" applyFill="1" applyBorder="1" applyAlignment="1" applyProtection="1">
      <alignment horizontal="center" vertical="center"/>
      <protection locked="0"/>
    </xf>
    <xf numFmtId="0" fontId="17" fillId="0" borderId="9" xfId="0" applyFont="1" applyBorder="1" applyAlignment="1">
      <alignment vertical="center"/>
    </xf>
    <xf numFmtId="31" fontId="18" fillId="6" borderId="0" xfId="0" applyNumberFormat="1" applyFont="1" applyFill="1" applyAlignment="1">
      <alignment vertical="center"/>
    </xf>
    <xf numFmtId="0" fontId="7" fillId="0" borderId="0" xfId="0" applyFont="1" applyAlignment="1" applyProtection="1">
      <alignment horizontal="right" vertical="center"/>
      <protection locked="0"/>
    </xf>
    <xf numFmtId="0" fontId="7"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9" fillId="6" borderId="0" xfId="0" applyFont="1" applyFill="1" applyAlignment="1">
      <alignment horizontal="left" vertical="center" shrinkToFit="1"/>
    </xf>
    <xf numFmtId="31" fontId="20" fillId="0" borderId="0" xfId="0" applyNumberFormat="1" applyFont="1" applyAlignment="1">
      <alignment horizontal="left" vertical="center"/>
    </xf>
    <xf numFmtId="0" fontId="15" fillId="0" borderId="0" xfId="0" applyFont="1" applyAlignment="1">
      <alignment vertical="center" wrapText="1"/>
    </xf>
    <xf numFmtId="0" fontId="21" fillId="0" borderId="0" xfId="0" applyFont="1" applyAlignment="1" applyProtection="1">
      <alignment horizontal="right" vertical="center"/>
      <protection locked="0"/>
    </xf>
    <xf numFmtId="31" fontId="7"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7" fillId="0" borderId="0" xfId="0" applyFont="1" applyAlignment="1">
      <alignment horizontal="left" vertical="center"/>
    </xf>
    <xf numFmtId="0" fontId="22" fillId="0" borderId="0" xfId="0" applyFont="1" applyAlignment="1">
      <alignment horizontal="left" vertical="center"/>
    </xf>
    <xf numFmtId="0" fontId="15" fillId="0" borderId="0" xfId="0" applyFont="1" applyAlignment="1">
      <alignment vertical="center"/>
    </xf>
    <xf numFmtId="176" fontId="17" fillId="0" borderId="0" xfId="0" quotePrefix="1" applyNumberFormat="1" applyFont="1" applyAlignment="1" applyProtection="1">
      <alignment horizontal="left" vertical="center" indent="1"/>
      <protection locked="0"/>
    </xf>
    <xf numFmtId="0" fontId="23"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4" fillId="6" borderId="0" xfId="0" applyFont="1" applyFill="1" applyAlignment="1">
      <alignment vertical="center" shrinkToFit="1"/>
    </xf>
    <xf numFmtId="0" fontId="15"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4" fillId="0" borderId="0" xfId="0" applyFont="1" applyAlignment="1">
      <alignment vertical="center"/>
    </xf>
    <xf numFmtId="0" fontId="25" fillId="0" borderId="0" xfId="0" applyFont="1" applyAlignment="1">
      <alignment horizontal="right" vertical="center"/>
    </xf>
    <xf numFmtId="178" fontId="26" fillId="0" borderId="0" xfId="0" applyNumberFormat="1" applyFont="1" applyAlignment="1">
      <alignment horizontal="left" vertical="center"/>
    </xf>
    <xf numFmtId="178" fontId="27" fillId="0" borderId="0" xfId="0" applyNumberFormat="1" applyFont="1" applyAlignment="1">
      <alignment horizontal="left" vertical="center"/>
    </xf>
    <xf numFmtId="0" fontId="28" fillId="0" borderId="0" xfId="0" applyFont="1" applyAlignment="1">
      <alignment horizontal="right" vertical="center"/>
    </xf>
    <xf numFmtId="0" fontId="29" fillId="0" borderId="0" xfId="0" applyFont="1" applyAlignment="1">
      <alignment horizontal="left" vertical="center"/>
    </xf>
    <xf numFmtId="0" fontId="30"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vertical="center" shrinkToFit="1"/>
    </xf>
    <xf numFmtId="0" fontId="32" fillId="0" borderId="0" xfId="0" applyFont="1" applyAlignment="1">
      <alignment vertical="center"/>
    </xf>
    <xf numFmtId="0" fontId="33" fillId="0" borderId="0" xfId="0" applyFont="1" applyAlignment="1">
      <alignment horizontal="left" vertical="center"/>
    </xf>
    <xf numFmtId="0" fontId="33"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7" fillId="0" borderId="5" xfId="0" applyFont="1" applyBorder="1" applyAlignment="1">
      <alignment horizontal="center" vertical="center"/>
    </xf>
    <xf numFmtId="0" fontId="18" fillId="0" borderId="12" xfId="0" applyFont="1" applyBorder="1" applyAlignment="1">
      <alignment horizontal="center" vertical="center"/>
    </xf>
    <xf numFmtId="176" fontId="17" fillId="3" borderId="13" xfId="0" applyNumberFormat="1" applyFont="1" applyFill="1" applyBorder="1" applyAlignment="1" applyProtection="1">
      <alignment horizontal="left" vertical="center" wrapText="1" indent="1"/>
      <protection locked="0"/>
    </xf>
    <xf numFmtId="176" fontId="34" fillId="0" borderId="13" xfId="0" applyNumberFormat="1" applyFont="1" applyBorder="1" applyAlignment="1" applyProtection="1">
      <alignment horizontal="left" vertical="center" indent="1"/>
      <protection locked="0"/>
    </xf>
    <xf numFmtId="0" fontId="10" fillId="0" borderId="13" xfId="0" applyFont="1" applyBorder="1" applyAlignment="1">
      <alignment horizontal="right" vertical="center"/>
    </xf>
    <xf numFmtId="176" fontId="17"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3" fillId="0" borderId="13" xfId="0" applyFont="1" applyBorder="1" applyAlignment="1">
      <alignment vertical="center"/>
    </xf>
    <xf numFmtId="0" fontId="24" fillId="0" borderId="14" xfId="0" applyFont="1" applyBorder="1" applyAlignment="1">
      <alignment vertical="center"/>
    </xf>
    <xf numFmtId="0" fontId="12" fillId="0" borderId="0" xfId="0" applyFont="1" applyAlignment="1">
      <alignment vertical="center"/>
    </xf>
    <xf numFmtId="176" fontId="15" fillId="8" borderId="15" xfId="0" applyNumberFormat="1" applyFont="1" applyFill="1" applyBorder="1" applyAlignment="1">
      <alignment vertical="center"/>
    </xf>
    <xf numFmtId="0" fontId="35" fillId="0" borderId="0" xfId="0" applyFont="1" applyAlignment="1">
      <alignment vertical="center"/>
    </xf>
    <xf numFmtId="0" fontId="18" fillId="0" borderId="16" xfId="0" applyFont="1" applyBorder="1" applyAlignment="1">
      <alignment horizontal="center" vertical="center"/>
    </xf>
    <xf numFmtId="0" fontId="36" fillId="0" borderId="0" xfId="0" applyFont="1" applyAlignment="1">
      <alignment vertical="center"/>
    </xf>
    <xf numFmtId="0" fontId="17"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7" fillId="0" borderId="18" xfId="0" applyFont="1" applyBorder="1" applyAlignment="1">
      <alignment horizontal="right" vertical="center"/>
    </xf>
    <xf numFmtId="0" fontId="17"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7"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8" fillId="0" borderId="20" xfId="0" applyNumberFormat="1" applyFont="1" applyBorder="1" applyAlignment="1">
      <alignment horizontal="left"/>
    </xf>
    <xf numFmtId="0" fontId="0" fillId="0" borderId="20" xfId="0" applyBorder="1" applyAlignment="1">
      <alignment vertical="center"/>
    </xf>
    <xf numFmtId="0" fontId="24" fillId="0" borderId="19" xfId="0" applyFont="1" applyBorder="1" applyAlignment="1">
      <alignment vertical="center"/>
    </xf>
    <xf numFmtId="0" fontId="7"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7"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7"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5" fillId="8" borderId="15" xfId="0" applyNumberFormat="1" applyFont="1" applyFill="1" applyBorder="1" applyAlignment="1">
      <alignment vertical="center"/>
    </xf>
    <xf numFmtId="0" fontId="39" fillId="0" borderId="0" xfId="0" applyFont="1" applyAlignment="1">
      <alignment vertical="center" wrapText="1"/>
    </xf>
    <xf numFmtId="0" fontId="7"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7"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40" fillId="0" borderId="13" xfId="0" applyFont="1" applyBorder="1" applyAlignment="1">
      <alignment horizontal="left" vertical="top" indent="1" shrinkToFit="1"/>
    </xf>
    <xf numFmtId="0" fontId="40" fillId="0" borderId="14" xfId="0" applyFont="1" applyBorder="1" applyAlignment="1">
      <alignment horizontal="left" vertical="top" indent="1" shrinkToFit="1"/>
    </xf>
    <xf numFmtId="176" fontId="15"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7" fillId="0" borderId="5" xfId="0" applyFont="1" applyBorder="1" applyAlignment="1">
      <alignment horizontal="center" vertical="center" wrapText="1"/>
    </xf>
    <xf numFmtId="0" fontId="40" fillId="9" borderId="24" xfId="0" applyFont="1" applyFill="1" applyBorder="1" applyAlignment="1">
      <alignment horizontal="center" vertical="center" shrinkToFit="1"/>
    </xf>
    <xf numFmtId="0" fontId="40" fillId="9" borderId="13" xfId="0" applyFont="1" applyFill="1" applyBorder="1" applyAlignment="1">
      <alignment horizontal="center" vertical="center" shrinkToFit="1"/>
    </xf>
    <xf numFmtId="0" fontId="7" fillId="3" borderId="13" xfId="0" applyFont="1" applyFill="1" applyBorder="1" applyAlignment="1" applyProtection="1">
      <alignment horizontal="center" vertical="top"/>
      <protection locked="0"/>
    </xf>
    <xf numFmtId="0" fontId="7" fillId="0" borderId="13" xfId="0" applyFont="1" applyBorder="1" applyAlignment="1">
      <alignment horizontal="center" vertical="top"/>
    </xf>
    <xf numFmtId="0" fontId="7" fillId="0" borderId="13" xfId="0" applyFont="1" applyBorder="1" applyAlignment="1">
      <alignment horizontal="center" vertical="center"/>
    </xf>
    <xf numFmtId="0" fontId="0" fillId="0" borderId="14" xfId="0" applyBorder="1" applyAlignment="1">
      <alignment vertical="center"/>
    </xf>
    <xf numFmtId="0" fontId="34" fillId="0" borderId="0" xfId="0" applyFont="1" applyAlignment="1">
      <alignment vertical="center"/>
    </xf>
    <xf numFmtId="0" fontId="41" fillId="10" borderId="1" xfId="0" applyFont="1" applyFill="1" applyBorder="1" applyAlignment="1">
      <alignment horizontal="center" vertical="center"/>
    </xf>
    <xf numFmtId="0" fontId="7" fillId="0" borderId="5" xfId="0" applyFont="1" applyBorder="1" applyAlignment="1">
      <alignment horizontal="center" vertical="center" wrapText="1" shrinkToFit="1"/>
    </xf>
    <xf numFmtId="0" fontId="18" fillId="3" borderId="25" xfId="0" applyFont="1" applyFill="1" applyBorder="1" applyAlignment="1" applyProtection="1">
      <alignment horizontal="left" vertical="top" wrapText="1" indent="1" shrinkToFit="1"/>
      <protection locked="0"/>
    </xf>
    <xf numFmtId="0" fontId="42" fillId="3" borderId="3" xfId="0" applyFont="1" applyFill="1" applyBorder="1" applyAlignment="1" applyProtection="1">
      <alignment horizontal="left" vertical="top" wrapText="1" indent="1"/>
      <protection locked="0"/>
    </xf>
    <xf numFmtId="0" fontId="12" fillId="7" borderId="0" xfId="0" applyFont="1" applyFill="1" applyAlignment="1">
      <alignment vertical="center"/>
    </xf>
    <xf numFmtId="0" fontId="33" fillId="0" borderId="0" xfId="0" applyFont="1" applyAlignment="1">
      <alignment vertical="center" wrapText="1"/>
    </xf>
    <xf numFmtId="0" fontId="13" fillId="0" borderId="0" xfId="0" applyFont="1" applyAlignment="1">
      <alignment vertical="center"/>
    </xf>
    <xf numFmtId="0" fontId="7"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7" fillId="0" borderId="27" xfId="0" applyFont="1" applyBorder="1" applyAlignment="1">
      <alignment horizontal="right" vertical="center"/>
    </xf>
    <xf numFmtId="49" fontId="34"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4" fillId="0" borderId="27" xfId="0" applyFont="1" applyBorder="1" applyAlignment="1">
      <alignment horizontal="left" vertical="top"/>
    </xf>
    <xf numFmtId="0" fontId="24" fillId="0" borderId="28" xfId="0" applyFont="1" applyBorder="1" applyAlignment="1">
      <alignment vertical="center"/>
    </xf>
    <xf numFmtId="0" fontId="43" fillId="0" borderId="0" xfId="0" applyFont="1" applyAlignment="1">
      <alignment vertical="center" wrapText="1"/>
    </xf>
    <xf numFmtId="176" fontId="15" fillId="10" borderId="15" xfId="0" applyNumberFormat="1" applyFont="1" applyFill="1" applyBorder="1" applyAlignment="1">
      <alignment vertical="center"/>
    </xf>
    <xf numFmtId="0" fontId="20" fillId="0" borderId="0" xfId="0" applyFont="1" applyAlignment="1">
      <alignment vertical="center" wrapText="1"/>
    </xf>
    <xf numFmtId="0" fontId="7"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7" fillId="0" borderId="20" xfId="0" applyFont="1" applyBorder="1" applyAlignment="1">
      <alignment horizontal="right" vertical="center"/>
    </xf>
    <xf numFmtId="49" fontId="34"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4" fillId="0" borderId="20" xfId="0" applyFont="1" applyBorder="1" applyAlignment="1">
      <alignment horizontal="left" vertical="top"/>
    </xf>
    <xf numFmtId="180" fontId="7"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8" fillId="0" borderId="13" xfId="0" applyNumberFormat="1" applyFont="1" applyBorder="1" applyAlignment="1">
      <alignment horizontal="left"/>
    </xf>
    <xf numFmtId="0" fontId="0" fillId="0" borderId="13" xfId="0" applyBorder="1" applyAlignment="1">
      <alignment vertical="center"/>
    </xf>
    <xf numFmtId="0" fontId="15" fillId="0" borderId="0" xfId="0" applyFont="1" applyAlignment="1">
      <alignment horizontal="center" vertical="top"/>
    </xf>
    <xf numFmtId="0" fontId="7"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7" fillId="0" borderId="13" xfId="0" applyFont="1" applyBorder="1" applyAlignment="1">
      <alignment horizontal="right" vertical="center"/>
    </xf>
    <xf numFmtId="49" fontId="34"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4" fillId="0" borderId="13" xfId="0" applyFont="1" applyBorder="1" applyAlignment="1">
      <alignment horizontal="left" vertical="top"/>
    </xf>
    <xf numFmtId="176" fontId="15" fillId="10" borderId="0" xfId="0" applyNumberFormat="1" applyFont="1" applyFill="1" applyAlignment="1">
      <alignment vertical="center"/>
    </xf>
    <xf numFmtId="0" fontId="7"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7" fillId="2" borderId="24" xfId="0" applyFont="1" applyFill="1" applyBorder="1" applyAlignment="1" applyProtection="1">
      <alignment vertical="center"/>
      <protection locked="0"/>
    </xf>
    <xf numFmtId="0" fontId="7" fillId="0" borderId="24" xfId="0" applyFont="1" applyBorder="1" applyAlignment="1">
      <alignment horizontal="center" vertical="center" wrapText="1"/>
    </xf>
    <xf numFmtId="0" fontId="7" fillId="0" borderId="0" xfId="0" applyFont="1" applyAlignment="1">
      <alignment horizontal="center" vertical="top" wrapText="1"/>
    </xf>
    <xf numFmtId="0" fontId="0" fillId="0" borderId="0" xfId="0" applyAlignment="1">
      <alignment horizontal="center" vertical="top" wrapText="1"/>
    </xf>
    <xf numFmtId="0" fontId="7" fillId="0" borderId="0" xfId="0" applyFont="1" applyAlignment="1">
      <alignment horizontal="center" vertical="top"/>
    </xf>
    <xf numFmtId="0" fontId="7" fillId="3" borderId="0" xfId="0" applyFont="1" applyFill="1" applyAlignment="1" applyProtection="1">
      <alignment horizontal="center" vertical="top"/>
      <protection locked="0"/>
    </xf>
    <xf numFmtId="0" fontId="7" fillId="0" borderId="0" xfId="0" applyFont="1" applyAlignment="1">
      <alignment horizontal="center" vertical="center"/>
    </xf>
    <xf numFmtId="0" fontId="0" fillId="0" borderId="29" xfId="0" applyBorder="1" applyAlignment="1">
      <alignment vertical="center"/>
    </xf>
    <xf numFmtId="14" fontId="7" fillId="0" borderId="24" xfId="0" applyNumberFormat="1" applyFont="1" applyBorder="1" applyAlignment="1">
      <alignment vertical="center"/>
    </xf>
    <xf numFmtId="0" fontId="42" fillId="2" borderId="13" xfId="0" applyFont="1" applyFill="1" applyBorder="1" applyAlignment="1" applyProtection="1">
      <alignment vertical="center"/>
      <protection locked="0"/>
    </xf>
    <xf numFmtId="14" fontId="44"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7" fillId="0" borderId="13" xfId="0" applyFont="1" applyBorder="1" applyAlignment="1">
      <alignment horizontal="center" vertical="top" wrapText="1"/>
    </xf>
    <xf numFmtId="0" fontId="0" fillId="0" borderId="13" xfId="0" applyBorder="1" applyAlignment="1">
      <alignment horizontal="center" vertical="top" wrapText="1"/>
    </xf>
    <xf numFmtId="49" fontId="7"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7" fillId="0" borderId="26" xfId="0" applyFont="1" applyBorder="1" applyAlignment="1">
      <alignment horizontal="center" vertical="center" wrapText="1"/>
    </xf>
    <xf numFmtId="0" fontId="7" fillId="0" borderId="27" xfId="0" applyFont="1" applyBorder="1" applyAlignment="1">
      <alignment horizontal="center" vertical="top" wrapText="1"/>
    </xf>
    <xf numFmtId="0" fontId="0" fillId="0" borderId="27" xfId="0" applyBorder="1" applyAlignment="1">
      <alignment horizontal="center" vertical="top" wrapText="1"/>
    </xf>
    <xf numFmtId="0" fontId="7" fillId="3" borderId="27" xfId="0" applyFont="1" applyFill="1" applyBorder="1" applyAlignment="1" applyProtection="1">
      <alignment horizontal="center" vertical="top"/>
      <protection locked="0"/>
    </xf>
    <xf numFmtId="0" fontId="7" fillId="0" borderId="27" xfId="0" applyFont="1" applyBorder="1" applyAlignment="1">
      <alignment horizontal="center" vertical="top"/>
    </xf>
    <xf numFmtId="0" fontId="7" fillId="0" borderId="25" xfId="0" applyFont="1" applyBorder="1" applyAlignment="1">
      <alignment horizontal="center" vertical="center" wrapText="1"/>
    </xf>
    <xf numFmtId="0" fontId="7" fillId="0" borderId="3" xfId="0" applyFont="1" applyBorder="1" applyAlignment="1">
      <alignment horizontal="center" vertical="top" wrapText="1"/>
    </xf>
    <xf numFmtId="0" fontId="0" fillId="0" borderId="3" xfId="0" applyBorder="1" applyAlignment="1">
      <alignment horizontal="center" vertical="top" wrapText="1"/>
    </xf>
    <xf numFmtId="0" fontId="7" fillId="3" borderId="3" xfId="0" applyFont="1" applyFill="1" applyBorder="1" applyAlignment="1" applyProtection="1">
      <alignment horizontal="center" vertical="top"/>
      <protection locked="0"/>
    </xf>
    <xf numFmtId="0" fontId="7" fillId="0" borderId="3" xfId="0" applyFont="1" applyBorder="1" applyAlignment="1">
      <alignment horizontal="center" vertical="top"/>
    </xf>
    <xf numFmtId="0" fontId="7" fillId="0" borderId="24" xfId="0" applyFont="1" applyBorder="1" applyAlignment="1">
      <alignment horizontal="center" vertical="center"/>
    </xf>
    <xf numFmtId="0" fontId="7"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5" fillId="6" borderId="30" xfId="0" applyFont="1" applyFill="1" applyBorder="1" applyAlignment="1">
      <alignment horizontal="center" vertical="center" shrinkToFit="1"/>
    </xf>
    <xf numFmtId="0" fontId="46" fillId="0" borderId="0" xfId="0" applyFont="1" applyAlignment="1">
      <alignment horizontal="left"/>
    </xf>
    <xf numFmtId="0" fontId="7" fillId="6" borderId="0" xfId="0" applyFont="1" applyFill="1" applyAlignment="1">
      <alignment horizontal="left" vertical="center" indent="1"/>
    </xf>
    <xf numFmtId="0" fontId="47" fillId="6" borderId="17" xfId="0" applyFont="1" applyFill="1" applyBorder="1" applyAlignment="1">
      <alignment vertical="top" wrapText="1" shrinkToFit="1"/>
    </xf>
    <xf numFmtId="0" fontId="47" fillId="0" borderId="17" xfId="0" applyFont="1" applyBorder="1" applyAlignment="1">
      <alignment vertical="top" wrapText="1" shrinkToFit="1"/>
    </xf>
    <xf numFmtId="0" fontId="7"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7" fillId="0" borderId="3" xfId="0" applyFont="1" applyBorder="1" applyAlignment="1">
      <alignment horizontal="left" vertical="center"/>
    </xf>
    <xf numFmtId="0" fontId="24" fillId="0" borderId="31" xfId="0" applyFont="1" applyBorder="1" applyAlignment="1">
      <alignment vertical="center"/>
    </xf>
    <xf numFmtId="180" fontId="15" fillId="10" borderId="15" xfId="0" applyNumberFormat="1" applyFont="1" applyFill="1" applyBorder="1" applyAlignment="1">
      <alignment vertical="center"/>
    </xf>
    <xf numFmtId="0" fontId="48" fillId="0" borderId="0" xfId="0" applyFont="1" applyAlignment="1">
      <alignment vertical="center"/>
    </xf>
    <xf numFmtId="0" fontId="7" fillId="0" borderId="32" xfId="0" applyFont="1" applyBorder="1" applyAlignment="1">
      <alignment horizontal="center" vertical="center" wrapText="1"/>
    </xf>
    <xf numFmtId="49" fontId="18" fillId="3" borderId="5" xfId="0" applyNumberFormat="1" applyFont="1" applyFill="1" applyBorder="1" applyAlignment="1" applyProtection="1">
      <alignment horizontal="left" vertical="center" wrapText="1" indent="1"/>
      <protection locked="0"/>
    </xf>
    <xf numFmtId="49" fontId="42" fillId="0" borderId="3" xfId="0" applyNumberFormat="1" applyFont="1" applyBorder="1" applyAlignment="1" applyProtection="1">
      <alignment horizontal="left" vertical="center" wrapText="1"/>
      <protection locked="0"/>
    </xf>
    <xf numFmtId="0" fontId="50" fillId="6" borderId="3" xfId="0" applyFont="1" applyFill="1" applyBorder="1" applyAlignment="1">
      <alignment horizontal="right" vertical="center" wrapText="1"/>
    </xf>
    <xf numFmtId="0" fontId="20" fillId="3" borderId="3" xfId="0" applyFont="1" applyFill="1" applyBorder="1" applyAlignment="1" applyProtection="1">
      <alignment horizontal="center" vertical="center"/>
      <protection locked="0"/>
    </xf>
    <xf numFmtId="0" fontId="51" fillId="0" borderId="31" xfId="0" applyFont="1" applyBorder="1" applyAlignment="1">
      <alignment vertical="center"/>
    </xf>
    <xf numFmtId="0" fontId="52" fillId="0" borderId="0" xfId="0" applyFont="1" applyAlignment="1">
      <alignment vertical="center"/>
    </xf>
    <xf numFmtId="0" fontId="0" fillId="0" borderId="33" xfId="0" applyBorder="1" applyAlignment="1">
      <alignment horizontal="center" vertical="center"/>
    </xf>
    <xf numFmtId="0" fontId="18" fillId="3" borderId="5" xfId="0" applyFont="1" applyFill="1" applyBorder="1" applyAlignment="1" applyProtection="1">
      <alignment horizontal="left" vertical="center" wrapText="1" indent="1"/>
      <protection locked="0"/>
    </xf>
    <xf numFmtId="0" fontId="42" fillId="0" borderId="3" xfId="0" applyFont="1" applyBorder="1" applyAlignment="1" applyProtection="1">
      <alignment horizontal="left" vertical="center" wrapText="1"/>
      <protection locked="0"/>
    </xf>
    <xf numFmtId="56" fontId="7" fillId="3" borderId="5" xfId="0" applyNumberFormat="1" applyFont="1" applyFill="1" applyBorder="1" applyAlignment="1" applyProtection="1">
      <alignment horizontal="center" vertical="center"/>
      <protection locked="0"/>
    </xf>
    <xf numFmtId="0" fontId="7" fillId="6" borderId="3" xfId="0" applyFont="1" applyFill="1" applyBorder="1" applyAlignment="1">
      <alignment horizontal="left" vertical="center"/>
    </xf>
    <xf numFmtId="56" fontId="53" fillId="3" borderId="5" xfId="1" applyNumberFormat="1" applyFill="1" applyBorder="1" applyAlignment="1" applyProtection="1">
      <alignment horizontal="left" vertical="center"/>
      <protection locked="0"/>
    </xf>
    <xf numFmtId="0" fontId="54" fillId="0" borderId="20" xfId="0" applyFont="1" applyBorder="1" applyAlignment="1">
      <alignment horizontal="left"/>
    </xf>
    <xf numFmtId="0" fontId="55" fillId="0" borderId="20" xfId="0" applyFont="1" applyBorder="1" applyAlignment="1">
      <alignment horizontal="right" vertical="top"/>
    </xf>
    <xf numFmtId="0" fontId="35" fillId="0" borderId="0" xfId="0" applyFont="1" applyAlignment="1">
      <alignment vertical="top" wrapText="1"/>
    </xf>
    <xf numFmtId="0" fontId="20" fillId="0" borderId="5" xfId="0" applyFont="1" applyBorder="1" applyAlignment="1">
      <alignment horizontal="center" vertical="center"/>
    </xf>
    <xf numFmtId="0" fontId="15" fillId="0" borderId="3" xfId="0" applyFont="1" applyBorder="1" applyAlignment="1">
      <alignment horizontal="center" vertical="center"/>
    </xf>
    <xf numFmtId="0" fontId="15" fillId="0" borderId="31" xfId="0" applyFont="1" applyBorder="1" applyAlignment="1">
      <alignment horizontal="center" vertical="center"/>
    </xf>
    <xf numFmtId="0" fontId="20" fillId="2" borderId="5" xfId="0" applyFont="1" applyFill="1" applyBorder="1" applyAlignment="1" applyProtection="1">
      <alignment vertical="top"/>
      <protection locked="0"/>
    </xf>
    <xf numFmtId="0" fontId="7" fillId="0" borderId="3" xfId="0" applyFont="1" applyBorder="1" applyAlignment="1" applyProtection="1">
      <alignment vertical="top"/>
      <protection locked="0"/>
    </xf>
    <xf numFmtId="0" fontId="52" fillId="0" borderId="3" xfId="0" applyFont="1" applyBorder="1" applyAlignment="1">
      <alignment vertical="top"/>
    </xf>
    <xf numFmtId="0" fontId="55" fillId="0" borderId="3" xfId="0" applyFont="1" applyBorder="1" applyAlignment="1">
      <alignment horizontal="right" vertical="top"/>
    </xf>
    <xf numFmtId="0" fontId="56" fillId="0" borderId="31" xfId="0" applyFont="1" applyBorder="1" applyAlignment="1">
      <alignment horizontal="right" vertical="top"/>
    </xf>
    <xf numFmtId="176" fontId="15" fillId="0" borderId="15" xfId="0" applyNumberFormat="1" applyFont="1" applyBorder="1" applyAlignment="1">
      <alignment vertical="center"/>
    </xf>
    <xf numFmtId="0" fontId="57" fillId="0" borderId="0" xfId="0" applyFont="1" applyAlignment="1">
      <alignment horizontal="right" vertical="center"/>
    </xf>
    <xf numFmtId="0" fontId="58" fillId="0" borderId="5" xfId="0" applyFont="1" applyBorder="1" applyAlignment="1">
      <alignment horizontal="center" vertical="center" shrinkToFit="1"/>
    </xf>
    <xf numFmtId="0" fontId="59" fillId="0" borderId="3" xfId="0" applyFont="1" applyBorder="1" applyAlignment="1">
      <alignment vertical="center"/>
    </xf>
    <xf numFmtId="0" fontId="59" fillId="0" borderId="31" xfId="0" applyFont="1" applyBorder="1" applyAlignment="1">
      <alignment vertical="center"/>
    </xf>
    <xf numFmtId="0" fontId="7" fillId="3" borderId="5" xfId="0" applyFont="1" applyFill="1" applyBorder="1" applyAlignment="1" applyProtection="1">
      <alignment horizontal="center" vertical="center"/>
      <protection locked="0"/>
    </xf>
    <xf numFmtId="0" fontId="34" fillId="0" borderId="3" xfId="0" applyFont="1" applyBorder="1" applyAlignment="1">
      <alignment horizontal="center" vertical="top"/>
    </xf>
    <xf numFmtId="0" fontId="24" fillId="0" borderId="3" xfId="0" applyFont="1" applyBorder="1" applyAlignment="1">
      <alignment horizontal="left" vertical="top"/>
    </xf>
    <xf numFmtId="0" fontId="24" fillId="0" borderId="23" xfId="0" applyFont="1" applyBorder="1" applyAlignment="1">
      <alignment vertical="center"/>
    </xf>
    <xf numFmtId="0" fontId="25" fillId="0" borderId="0" xfId="0" applyFont="1" applyAlignment="1">
      <alignment vertical="center"/>
    </xf>
    <xf numFmtId="0" fontId="60" fillId="10" borderId="1" xfId="0" applyFont="1" applyFill="1" applyBorder="1" applyAlignment="1">
      <alignment horizontal="center" vertical="center"/>
    </xf>
    <xf numFmtId="0" fontId="7"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7"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7" fillId="0" borderId="5" xfId="0" applyFont="1" applyBorder="1" applyAlignment="1" applyProtection="1">
      <alignment horizontal="center" vertical="center" wrapText="1"/>
      <protection locked="0"/>
    </xf>
    <xf numFmtId="0" fontId="9" fillId="0" borderId="3" xfId="0" applyFont="1" applyBorder="1" applyAlignment="1" applyProtection="1">
      <alignment horizontal="right" vertical="center"/>
      <protection locked="0"/>
    </xf>
    <xf numFmtId="0" fontId="7" fillId="2" borderId="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7" fillId="2" borderId="3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shrinkToFit="1"/>
      <protection locked="0"/>
    </xf>
    <xf numFmtId="0" fontId="61" fillId="0" borderId="3" xfId="0" applyFont="1" applyBorder="1" applyAlignment="1">
      <alignment horizontal="right" vertical="center"/>
    </xf>
    <xf numFmtId="0" fontId="62" fillId="0" borderId="3" xfId="0" applyFont="1" applyBorder="1" applyAlignment="1">
      <alignment horizontal="right" vertical="center"/>
    </xf>
    <xf numFmtId="0" fontId="63" fillId="0" borderId="22" xfId="0" applyFont="1" applyBorder="1" applyAlignment="1">
      <alignment horizontal="left" vertical="center" wrapText="1"/>
    </xf>
    <xf numFmtId="0" fontId="63" fillId="0" borderId="22" xfId="0" applyFont="1" applyBorder="1" applyAlignment="1">
      <alignment vertical="center" wrapText="1"/>
    </xf>
    <xf numFmtId="0" fontId="63" fillId="0" borderId="35" xfId="0" applyFont="1" applyBorder="1" applyAlignment="1">
      <alignment vertical="center" wrapText="1"/>
    </xf>
    <xf numFmtId="0" fontId="7"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7"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7" fillId="2" borderId="5" xfId="0" applyFont="1" applyFill="1" applyBorder="1" applyAlignment="1" applyProtection="1">
      <alignment horizontal="center" vertical="center" wrapText="1"/>
      <protection locked="0"/>
    </xf>
    <xf numFmtId="49" fontId="34"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60" fillId="0" borderId="1" xfId="0" applyFont="1" applyBorder="1" applyAlignment="1">
      <alignment horizontal="center" vertical="center"/>
    </xf>
    <xf numFmtId="0" fontId="0" fillId="0" borderId="31" xfId="0" applyBorder="1" applyAlignment="1">
      <alignment vertical="center" shrinkToFit="1"/>
    </xf>
    <xf numFmtId="0" fontId="42"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2" fillId="0" borderId="0" xfId="0" applyFont="1" applyAlignment="1">
      <alignment vertical="center" wrapText="1"/>
    </xf>
    <xf numFmtId="0" fontId="7"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7" fillId="0" borderId="3" xfId="0" applyFont="1" applyBorder="1" applyAlignment="1">
      <alignment horizontal="right" vertical="center"/>
    </xf>
    <xf numFmtId="0" fontId="7" fillId="3" borderId="5" xfId="0" applyFont="1" applyFill="1" applyBorder="1" applyAlignment="1" applyProtection="1">
      <alignment vertical="center"/>
      <protection locked="0"/>
    </xf>
    <xf numFmtId="0" fontId="7"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7" fillId="2" borderId="5" xfId="0" applyFont="1" applyFill="1" applyBorder="1" applyAlignment="1" applyProtection="1">
      <alignment horizontal="center" vertical="center"/>
      <protection locked="0"/>
    </xf>
    <xf numFmtId="0" fontId="7" fillId="0" borderId="34" xfId="0" applyFont="1" applyBorder="1" applyAlignment="1">
      <alignment vertical="center"/>
    </xf>
    <xf numFmtId="0" fontId="7" fillId="3" borderId="20" xfId="0" applyFont="1" applyFill="1" applyBorder="1" applyAlignment="1" applyProtection="1">
      <alignment horizontal="center" vertical="top"/>
      <protection locked="0"/>
    </xf>
    <xf numFmtId="0" fontId="7" fillId="0" borderId="20" xfId="0" applyFont="1" applyBorder="1" applyAlignment="1" applyProtection="1">
      <alignment horizontal="center" vertical="center"/>
      <protection locked="0"/>
    </xf>
    <xf numFmtId="0" fontId="7" fillId="3" borderId="18" xfId="0" applyFont="1" applyFill="1" applyBorder="1" applyAlignment="1" applyProtection="1">
      <alignment horizontal="center" vertical="top"/>
      <protection locked="0"/>
    </xf>
    <xf numFmtId="0" fontId="7" fillId="0" borderId="18" xfId="0" applyFont="1" applyBorder="1" applyAlignment="1">
      <alignment horizontal="center" vertical="center"/>
    </xf>
    <xf numFmtId="0" fontId="0" fillId="0" borderId="19" xfId="0" applyBorder="1" applyAlignment="1">
      <alignment vertical="center"/>
    </xf>
    <xf numFmtId="176" fontId="65" fillId="0" borderId="15" xfId="0" applyNumberFormat="1" applyFont="1" applyBorder="1" applyAlignment="1">
      <alignment vertical="center"/>
    </xf>
    <xf numFmtId="0" fontId="0" fillId="0" borderId="31" xfId="0" applyBorder="1" applyAlignment="1" applyProtection="1">
      <alignment vertical="center"/>
      <protection locked="0"/>
    </xf>
    <xf numFmtId="176" fontId="65" fillId="10" borderId="15" xfId="0" applyNumberFormat="1" applyFont="1" applyFill="1" applyBorder="1" applyAlignment="1">
      <alignment vertical="center"/>
    </xf>
    <xf numFmtId="0" fontId="7"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7" fillId="0" borderId="0" xfId="0" applyFont="1" applyAlignment="1">
      <alignment horizontal="right" vertical="center"/>
    </xf>
    <xf numFmtId="49" fontId="34" fillId="0" borderId="0" xfId="0" applyNumberFormat="1" applyFont="1" applyAlignment="1">
      <alignment horizontal="center" vertical="top"/>
    </xf>
    <xf numFmtId="49" fontId="0" fillId="0" borderId="0" xfId="0" applyNumberFormat="1" applyAlignment="1">
      <alignment horizontal="center" vertical="top"/>
    </xf>
    <xf numFmtId="0" fontId="24" fillId="0" borderId="0" xfId="0" applyFont="1" applyAlignment="1">
      <alignment horizontal="left" vertical="top"/>
    </xf>
    <xf numFmtId="0" fontId="24" fillId="0" borderId="29" xfId="0" applyFont="1" applyBorder="1" applyAlignment="1">
      <alignment vertical="center"/>
    </xf>
    <xf numFmtId="176" fontId="66" fillId="2" borderId="15" xfId="0" applyNumberFormat="1" applyFont="1" applyFill="1" applyBorder="1" applyAlignment="1">
      <alignment vertical="center"/>
    </xf>
    <xf numFmtId="0" fontId="67" fillId="0" borderId="1" xfId="0" applyFont="1" applyBorder="1" applyAlignment="1">
      <alignment horizontal="center" vertical="center" wrapText="1" shrinkToFit="1"/>
    </xf>
    <xf numFmtId="0" fontId="7"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7" fillId="3" borderId="5" xfId="0" applyFont="1" applyFill="1" applyBorder="1" applyAlignment="1" applyProtection="1">
      <alignment horizontal="center" vertical="center"/>
      <protection locked="0"/>
    </xf>
    <xf numFmtId="0" fontId="17" fillId="0" borderId="3" xfId="0" applyFont="1" applyBorder="1" applyAlignment="1">
      <alignment horizontal="left" vertical="top"/>
    </xf>
    <xf numFmtId="0" fontId="12" fillId="6" borderId="14" xfId="0" applyFont="1" applyFill="1" applyBorder="1" applyAlignment="1">
      <alignment vertical="center"/>
    </xf>
    <xf numFmtId="0" fontId="12" fillId="0" borderId="0" xfId="0" applyFont="1" applyAlignment="1" applyProtection="1">
      <alignment vertical="center"/>
      <protection hidden="1"/>
    </xf>
    <xf numFmtId="0" fontId="7" fillId="0" borderId="37" xfId="0" applyFont="1" applyBorder="1" applyAlignment="1">
      <alignment horizontal="center" vertical="center" shrinkToFit="1"/>
    </xf>
    <xf numFmtId="0" fontId="7"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7" fillId="3" borderId="40" xfId="0" applyFont="1" applyFill="1" applyBorder="1" applyAlignment="1" applyProtection="1">
      <alignment vertical="center"/>
      <protection locked="0"/>
    </xf>
    <xf numFmtId="0" fontId="7"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5" fillId="11" borderId="15" xfId="0" applyNumberFormat="1" applyFont="1" applyFill="1" applyBorder="1" applyAlignment="1">
      <alignment vertical="center"/>
    </xf>
    <xf numFmtId="0" fontId="24" fillId="0" borderId="0" xfId="0" applyFont="1" applyAlignment="1" applyProtection="1">
      <alignment vertical="center"/>
      <protection hidden="1"/>
    </xf>
    <xf numFmtId="0" fontId="7"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7"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4" fillId="6" borderId="31" xfId="0" applyFont="1" applyFill="1" applyBorder="1" applyAlignment="1">
      <alignment vertical="center"/>
    </xf>
    <xf numFmtId="0" fontId="68" fillId="3" borderId="5" xfId="0" applyFont="1" applyFill="1" applyBorder="1" applyAlignment="1">
      <alignment vertical="center"/>
    </xf>
    <xf numFmtId="0" fontId="69" fillId="3" borderId="3" xfId="0" applyFont="1" applyFill="1" applyBorder="1" applyAlignment="1">
      <alignment vertical="center"/>
    </xf>
    <xf numFmtId="0" fontId="70" fillId="3" borderId="3" xfId="0" applyFont="1" applyFill="1" applyBorder="1" applyAlignment="1">
      <alignment vertical="center"/>
    </xf>
    <xf numFmtId="0" fontId="70" fillId="3" borderId="23" xfId="0" applyFont="1" applyFill="1" applyBorder="1" applyAlignment="1">
      <alignment vertical="center"/>
    </xf>
    <xf numFmtId="0" fontId="7" fillId="0" borderId="41" xfId="0" applyFont="1" applyBorder="1" applyAlignment="1">
      <alignment horizontal="center" vertical="center" shrinkToFit="1"/>
    </xf>
    <xf numFmtId="0" fontId="71" fillId="0" borderId="31" xfId="0" applyFont="1" applyBorder="1" applyAlignment="1">
      <alignment horizontal="right"/>
    </xf>
    <xf numFmtId="0" fontId="7"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5" fillId="5" borderId="15" xfId="0" applyNumberFormat="1" applyFont="1" applyFill="1" applyBorder="1" applyAlignment="1">
      <alignment vertical="center"/>
    </xf>
    <xf numFmtId="0" fontId="7" fillId="0" borderId="0" xfId="0" applyFont="1" applyAlignment="1">
      <alignment vertical="center"/>
    </xf>
    <xf numFmtId="0" fontId="18" fillId="0" borderId="0" xfId="0" applyFont="1" applyAlignment="1" applyProtection="1">
      <alignment vertical="center"/>
      <protection locked="0"/>
    </xf>
    <xf numFmtId="0" fontId="0" fillId="0" borderId="0" xfId="0" applyAlignment="1">
      <alignment vertical="center"/>
    </xf>
    <xf numFmtId="0" fontId="72" fillId="0" borderId="0" xfId="0" applyFont="1" applyAlignment="1">
      <alignment vertical="center"/>
    </xf>
    <xf numFmtId="0" fontId="22" fillId="0" borderId="0" xfId="0" applyFont="1" applyAlignment="1">
      <alignment vertical="center"/>
    </xf>
    <xf numFmtId="0" fontId="73" fillId="0" borderId="0" xfId="0" applyFont="1" applyAlignment="1" applyProtection="1">
      <alignment vertical="center" wrapText="1"/>
      <protection locked="0"/>
    </xf>
    <xf numFmtId="0" fontId="38" fillId="0" borderId="0" xfId="0" applyFont="1" applyAlignment="1">
      <alignment vertical="center" wrapText="1"/>
    </xf>
    <xf numFmtId="0" fontId="74" fillId="0" borderId="0" xfId="0" applyFont="1" applyAlignment="1">
      <alignment vertical="center"/>
    </xf>
    <xf numFmtId="0" fontId="18" fillId="0" borderId="0" xfId="0" applyFont="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6" fillId="0" borderId="0" xfId="0" applyFont="1" applyAlignment="1">
      <alignment vertical="center"/>
    </xf>
    <xf numFmtId="0" fontId="0" fillId="7" borderId="0" xfId="0" applyFill="1" applyAlignment="1" applyProtection="1">
      <alignment vertical="center"/>
      <protection locked="0"/>
    </xf>
    <xf numFmtId="176" fontId="15" fillId="5" borderId="15" xfId="0" applyNumberFormat="1" applyFont="1" applyFill="1" applyBorder="1" applyAlignment="1" applyProtection="1">
      <alignment vertical="center"/>
      <protection locked="0"/>
    </xf>
    <xf numFmtId="0" fontId="77" fillId="0" borderId="0" xfId="0" applyFont="1" applyAlignment="1">
      <alignment vertical="center" wrapText="1"/>
    </xf>
    <xf numFmtId="0" fontId="15" fillId="11" borderId="0" xfId="0" applyFont="1" applyFill="1" applyAlignment="1" applyProtection="1">
      <alignment vertical="center"/>
      <protection locked="0"/>
    </xf>
    <xf numFmtId="0" fontId="18" fillId="0" borderId="0" xfId="0" applyFont="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wrapText="1"/>
      <protection locked="0"/>
    </xf>
    <xf numFmtId="0" fontId="7"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7"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7"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34"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P$92" lockText="1" noThreeD="1"/>
</file>

<file path=xl/ctrlProps/ctrlProp2.xml><?xml version="1.0" encoding="utf-8"?>
<formControlPr xmlns="http://schemas.microsoft.com/office/spreadsheetml/2009/9/main" objectType="CheckBox" fmlaLink="$Q$92" lockText="1" noThreeD="1"/>
</file>

<file path=xl/ctrlProps/ctrlProp3.xml><?xml version="1.0" encoding="utf-8"?>
<formControlPr xmlns="http://schemas.microsoft.com/office/spreadsheetml/2009/9/main" objectType="CheckBox" fmlaLink="$R$92" lockText="1" noThreeD="1"/>
</file>

<file path=xl/ctrlProps/ctrlProp4.xml><?xml version="1.0" encoding="utf-8"?>
<formControlPr xmlns="http://schemas.microsoft.com/office/spreadsheetml/2009/9/main" objectType="CheckBox" fmlaLink="$P$90" lockText="1" noThreeD="1"/>
</file>

<file path=xl/ctrlProps/ctrlProp5.xml><?xml version="1.0" encoding="utf-8"?>
<formControlPr xmlns="http://schemas.microsoft.com/office/spreadsheetml/2009/9/main" objectType="CheckBox" fmlaLink="$Q$90" lockText="1" noThreeD="1"/>
</file>

<file path=xl/ctrlProps/ctrlProp6.xml><?xml version="1.0" encoding="utf-8"?>
<formControlPr xmlns="http://schemas.microsoft.com/office/spreadsheetml/2009/9/main" objectType="CheckBox" checked="Checked" fmlaLink="$R$9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75</xdr:row>
          <xdr:rowOff>66675</xdr:rowOff>
        </xdr:from>
        <xdr:to>
          <xdr:col>5</xdr:col>
          <xdr:colOff>466725</xdr:colOff>
          <xdr:row>76</xdr:row>
          <xdr:rowOff>190500</xdr:rowOff>
        </xdr:to>
        <xdr:sp macro="" textlink="">
          <xdr:nvSpPr>
            <xdr:cNvPr id="1025" name="CB2氏名" hidden="1">
              <a:extLst>
                <a:ext uri="{63B3BB69-23CF-44E3-9099-C40C66FF867C}">
                  <a14:compatExt spid="_x0000_s1025"/>
                </a:ext>
                <a:ext uri="{FF2B5EF4-FFF2-40B4-BE49-F238E27FC236}">
                  <a16:creationId xmlns:a16="http://schemas.microsoft.com/office/drawing/2014/main" id="{F76423DB-F91D-41A1-89BB-810E36F60F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75</xdr:row>
          <xdr:rowOff>66675</xdr:rowOff>
        </xdr:from>
        <xdr:to>
          <xdr:col>7</xdr:col>
          <xdr:colOff>19050</xdr:colOff>
          <xdr:row>76</xdr:row>
          <xdr:rowOff>190500</xdr:rowOff>
        </xdr:to>
        <xdr:sp macro="" textlink="">
          <xdr:nvSpPr>
            <xdr:cNvPr id="1026" name="CB2勤務先" hidden="1">
              <a:extLst>
                <a:ext uri="{63B3BB69-23CF-44E3-9099-C40C66FF867C}">
                  <a14:compatExt spid="_x0000_s1026"/>
                </a:ext>
                <a:ext uri="{FF2B5EF4-FFF2-40B4-BE49-F238E27FC236}">
                  <a16:creationId xmlns:a16="http://schemas.microsoft.com/office/drawing/2014/main" id="{2E5D2776-1F0F-44E4-AF10-2A6D2651A0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75</xdr:row>
          <xdr:rowOff>66675</xdr:rowOff>
        </xdr:from>
        <xdr:to>
          <xdr:col>8</xdr:col>
          <xdr:colOff>171450</xdr:colOff>
          <xdr:row>76</xdr:row>
          <xdr:rowOff>190500</xdr:rowOff>
        </xdr:to>
        <xdr:sp macro="" textlink="">
          <xdr:nvSpPr>
            <xdr:cNvPr id="1027" name="CB2職種" hidden="1">
              <a:extLst>
                <a:ext uri="{63B3BB69-23CF-44E3-9099-C40C66FF867C}">
                  <a14:compatExt spid="_x0000_s1027"/>
                </a:ext>
                <a:ext uri="{FF2B5EF4-FFF2-40B4-BE49-F238E27FC236}">
                  <a16:creationId xmlns:a16="http://schemas.microsoft.com/office/drawing/2014/main" id="{68809E63-9F7C-425D-BBD2-D5A9B0D1B5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73</xdr:row>
          <xdr:rowOff>66675</xdr:rowOff>
        </xdr:from>
        <xdr:to>
          <xdr:col>5</xdr:col>
          <xdr:colOff>466725</xdr:colOff>
          <xdr:row>76</xdr:row>
          <xdr:rowOff>190500</xdr:rowOff>
        </xdr:to>
        <xdr:sp macro="" textlink="">
          <xdr:nvSpPr>
            <xdr:cNvPr id="1028" name="CB1氏名" hidden="1">
              <a:extLst>
                <a:ext uri="{63B3BB69-23CF-44E3-9099-C40C66FF867C}">
                  <a14:compatExt spid="_x0000_s1028"/>
                </a:ext>
                <a:ext uri="{FF2B5EF4-FFF2-40B4-BE49-F238E27FC236}">
                  <a16:creationId xmlns:a16="http://schemas.microsoft.com/office/drawing/2014/main" id="{DEA3FA85-5765-4EDC-8654-81B91D32B7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73</xdr:row>
          <xdr:rowOff>66675</xdr:rowOff>
        </xdr:from>
        <xdr:to>
          <xdr:col>7</xdr:col>
          <xdr:colOff>19050</xdr:colOff>
          <xdr:row>76</xdr:row>
          <xdr:rowOff>190500</xdr:rowOff>
        </xdr:to>
        <xdr:sp macro="" textlink="">
          <xdr:nvSpPr>
            <xdr:cNvPr id="1029" name="CB1勤務先" hidden="1">
              <a:extLst>
                <a:ext uri="{63B3BB69-23CF-44E3-9099-C40C66FF867C}">
                  <a14:compatExt spid="_x0000_s1029"/>
                </a:ext>
                <a:ext uri="{FF2B5EF4-FFF2-40B4-BE49-F238E27FC236}">
                  <a16:creationId xmlns:a16="http://schemas.microsoft.com/office/drawing/2014/main" id="{76039DC0-AA7F-4407-9177-D5E31C68F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73</xdr:row>
          <xdr:rowOff>66675</xdr:rowOff>
        </xdr:from>
        <xdr:to>
          <xdr:col>8</xdr:col>
          <xdr:colOff>171450</xdr:colOff>
          <xdr:row>76</xdr:row>
          <xdr:rowOff>190500</xdr:rowOff>
        </xdr:to>
        <xdr:sp macro="" textlink="">
          <xdr:nvSpPr>
            <xdr:cNvPr id="1030" name="CB1職種" hidden="1">
              <a:extLst>
                <a:ext uri="{63B3BB69-23CF-44E3-9099-C40C66FF867C}">
                  <a14:compatExt spid="_x0000_s1030"/>
                </a:ext>
                <a:ext uri="{FF2B5EF4-FFF2-40B4-BE49-F238E27FC236}">
                  <a16:creationId xmlns:a16="http://schemas.microsoft.com/office/drawing/2014/main" id="{EED1CA33-66D0-413D-BB2E-30E1B598D8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職種</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8AF0-4B5D-465F-8A33-D6B4D841010A}">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6.875" style="24" hidden="1" customWidth="1"/>
    <col min="17" max="17" width="7.625" style="24" hidden="1" customWidth="1"/>
    <col min="18" max="18" width="26.25" style="36" customWidth="1"/>
    <col min="19" max="22" width="12.625" style="24" hidden="1" customWidth="1"/>
    <col min="23" max="23" width="0" style="24" hidden="1" customWidth="1"/>
    <col min="24"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16</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v>
      </c>
      <c r="CE3" s="25" t="str">
        <f>$N$90</f>
        <v>**</v>
      </c>
      <c r="CF3" s="25" t="str">
        <f>$N$91</f>
        <v>**</v>
      </c>
      <c r="CG3" s="25" t="str">
        <f>$N$92</f>
        <v>**</v>
      </c>
      <c r="CH3" s="25" t="str">
        <f>$N$93</f>
        <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46150</v>
      </c>
      <c r="M6" s="48">
        <f ca="1">YEAR(TODAY())</f>
        <v>2026</v>
      </c>
      <c r="N6" s="49">
        <f>YEAR(L6)</f>
        <v>2026</v>
      </c>
      <c r="O6" s="50" t="str">
        <f>"申込締切：令和"&amp;TEXT(L6,"e")&amp;"年"&amp;TEXT(L6,"m")&amp;"月"&amp;TEXT(L6,"d")&amp;"日("&amp;TEXT(L6,"aaa")&amp;")まで"</f>
        <v>申込締切：令和8年5月8日(金)まで</v>
      </c>
      <c r="P6" s="51" t="str">
        <f>"申込締切："&amp;TEXT(L6,"m")&amp;"月"&amp;TEXT(L6,"d")&amp;"日("&amp;TEXT(L6,"aaa")&amp;")まで"</f>
        <v>申込締切：5月8日(金)まで</v>
      </c>
      <c r="R6" s="43"/>
    </row>
    <row r="7" spans="1:93" ht="25.5" customHeight="1">
      <c r="B7" s="53"/>
      <c r="C7" s="54" t="str">
        <f ca="1">IF(L6&gt;0,IF(M6=N6,P6,O6),"")</f>
        <v>申込締切：5月8日(金)まで</v>
      </c>
      <c r="D7" s="54"/>
      <c r="E7" s="55"/>
      <c r="F7" s="56" t="s">
        <v>176</v>
      </c>
      <c r="G7" s="24" t="s">
        <v>177</v>
      </c>
      <c r="H7" s="57"/>
      <c r="I7" s="58"/>
      <c r="J7" s="59"/>
      <c r="K7" s="59"/>
      <c r="M7" s="60">
        <v>0</v>
      </c>
      <c r="N7" s="61">
        <f>IF(LEN(D13)&gt;0,1,0)+IF(LEN(D14)&gt;0,2,0)</f>
        <v>2</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16</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hidden="1" customHeight="1">
      <c r="C14" s="8"/>
      <c r="D14" s="101" t="s">
        <v>190</v>
      </c>
      <c r="E14" s="102"/>
      <c r="F14" s="102"/>
      <c r="G14" s="102"/>
      <c r="H14" s="102"/>
      <c r="I14" s="102"/>
      <c r="J14" s="102"/>
      <c r="K14" s="103"/>
      <c r="M14" s="2" t="s">
        <v>5</v>
      </c>
      <c r="N14" s="99" t="str">
        <f>IF(LEN(D14)&gt;0,D14,"")</f>
        <v>**</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22"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22"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22" ht="69" customHeight="1">
      <c r="B19" s="118" t="s">
        <v>202</v>
      </c>
      <c r="C19" s="119" t="s">
        <v>203</v>
      </c>
      <c r="D19" s="120"/>
      <c r="E19" s="121"/>
      <c r="F19" s="121"/>
      <c r="G19" s="121"/>
      <c r="H19" s="121"/>
      <c r="I19" s="121"/>
      <c r="J19" s="121"/>
      <c r="K19" s="74"/>
      <c r="L19" s="75">
        <f>IFERROR(FIND(CHAR(10),D17),0)</f>
        <v>0</v>
      </c>
      <c r="M19" s="1" t="s">
        <v>10</v>
      </c>
      <c r="N19" s="76" t="str">
        <f t="shared" si="1"/>
        <v/>
      </c>
      <c r="O19" s="122" t="s">
        <v>182</v>
      </c>
      <c r="P19" s="24">
        <f>ROUNDDOWN(U19,0)+V19</f>
        <v>1</v>
      </c>
      <c r="Q19" s="77" t="str">
        <f>IF(L22=0,"","「参加実績」改行しないでください")</f>
        <v/>
      </c>
      <c r="R19" s="123" t="str">
        <f>IF(LEN(D19)&gt;0,"",IF(D35="①発達障害者地域支援マネジャー基礎研修修了者","⇦ 記入お願いします（必須）",""))</f>
        <v/>
      </c>
      <c r="S19" s="124">
        <f>LENB(D19)</f>
        <v>0</v>
      </c>
      <c r="T19" s="24">
        <f>S19/V19</f>
        <v>0</v>
      </c>
      <c r="U19" s="24">
        <f>S19/62</f>
        <v>0</v>
      </c>
      <c r="V19" s="24">
        <f>LEN(D19)-LEN(SUBSTITUTE(D19,CHAR(10),""))+1</f>
        <v>1</v>
      </c>
    </row>
    <row r="20" spans="2:22" ht="19.5" hidden="1" customHeight="1">
      <c r="B20" s="118" t="s">
        <v>196</v>
      </c>
      <c r="C20" s="14"/>
      <c r="D20" s="125" t="s">
        <v>204</v>
      </c>
      <c r="E20" s="126"/>
      <c r="F20" s="127"/>
      <c r="G20" s="128"/>
      <c r="H20" s="129"/>
      <c r="I20" s="130"/>
      <c r="J20" s="131" t="b">
        <v>1</v>
      </c>
      <c r="K20" s="132"/>
      <c r="L20" s="133"/>
      <c r="M20" s="1" t="s">
        <v>11</v>
      </c>
      <c r="N20" s="134" t="str">
        <f>IF(LEN(G18)&gt;0,G18,"")</f>
        <v/>
      </c>
      <c r="O20" s="122" t="s">
        <v>182</v>
      </c>
      <c r="R20" s="135"/>
    </row>
    <row r="21" spans="2:22" ht="19.5" hidden="1" customHeight="1">
      <c r="B21" s="118" t="s">
        <v>196</v>
      </c>
      <c r="C21" s="14"/>
      <c r="D21" s="136" t="s">
        <v>204</v>
      </c>
      <c r="E21" s="137"/>
      <c r="F21" s="138"/>
      <c r="G21" s="139"/>
      <c r="H21" s="140"/>
      <c r="I21" s="141"/>
      <c r="J21" s="142" t="b">
        <v>1</v>
      </c>
      <c r="K21" s="90"/>
      <c r="L21" s="133"/>
      <c r="M21" s="2" t="s">
        <v>12</v>
      </c>
      <c r="N21" s="134" t="str">
        <f>IF(LEN(I18)&gt;0,I18,"")</f>
        <v/>
      </c>
      <c r="O21" s="122" t="s">
        <v>182</v>
      </c>
      <c r="R21" s="135"/>
    </row>
    <row r="22" spans="2:22" ht="19.5" hidden="1" customHeight="1">
      <c r="B22" s="118" t="s">
        <v>196</v>
      </c>
      <c r="C22" s="14"/>
      <c r="D22" s="143" t="s">
        <v>204</v>
      </c>
      <c r="E22" s="144"/>
      <c r="F22" s="144"/>
      <c r="G22" s="145" t="str">
        <f>IF(LEN(D22)&gt;0,D22,"")</f>
        <v>**</v>
      </c>
      <c r="H22" s="145"/>
      <c r="I22" s="146"/>
      <c r="J22" s="146"/>
      <c r="K22" s="74">
        <v>5</v>
      </c>
      <c r="L22" s="75">
        <f t="shared" ref="L22" si="2">IFERROR(FIND(CHAR(10),D22),0)</f>
        <v>0</v>
      </c>
      <c r="M22" s="3" t="s">
        <v>13</v>
      </c>
      <c r="N22" s="147" t="str">
        <f>IF(LEN(D19)&gt;0,D19,"")</f>
        <v/>
      </c>
      <c r="O22" s="64" t="s">
        <v>182</v>
      </c>
    </row>
    <row r="23" spans="2:22" ht="19.5" hidden="1" customHeight="1">
      <c r="B23" s="118" t="s">
        <v>196</v>
      </c>
      <c r="C23" s="14"/>
      <c r="D23" s="148" t="s">
        <v>204</v>
      </c>
      <c r="E23" s="102"/>
      <c r="F23" s="149"/>
      <c r="G23" s="150"/>
      <c r="H23" s="151"/>
      <c r="I23" s="152"/>
      <c r="J23" s="153" t="b">
        <v>1</v>
      </c>
      <c r="K23" s="74"/>
      <c r="L23" s="133"/>
      <c r="M23" s="4" t="s">
        <v>14</v>
      </c>
      <c r="N23" s="154" t="str">
        <f>IF(LEN(D20)&gt;0,D20,"")</f>
        <v>**</v>
      </c>
      <c r="O23" s="64" t="s">
        <v>205</v>
      </c>
    </row>
    <row r="24" spans="2:22" ht="19.5" hidden="1" customHeight="1">
      <c r="B24" s="118" t="s">
        <v>196</v>
      </c>
      <c r="C24" s="14"/>
      <c r="D24" s="155" t="s">
        <v>204</v>
      </c>
      <c r="E24" s="156"/>
      <c r="F24" s="156"/>
      <c r="G24" s="156"/>
      <c r="H24" s="157"/>
      <c r="I24" s="157"/>
      <c r="J24" s="157"/>
      <c r="K24" s="74"/>
      <c r="L24" s="24">
        <f t="shared" ref="L24:L25" si="3">IFERROR(FIND(CHAR(10),D24),0)</f>
        <v>0</v>
      </c>
      <c r="M24" s="5" t="s">
        <v>15</v>
      </c>
      <c r="N24" s="134" t="str">
        <f t="shared" ref="N24:N27" si="4">IF(LEN(D21)&gt;0,D21,"")</f>
        <v>**</v>
      </c>
      <c r="O24" s="64" t="s">
        <v>205</v>
      </c>
    </row>
    <row r="25" spans="2:22" ht="19.5" hidden="1" customHeight="1">
      <c r="B25" s="118" t="s">
        <v>196</v>
      </c>
      <c r="C25" s="14"/>
      <c r="D25" s="155" t="s">
        <v>204</v>
      </c>
      <c r="E25" s="156"/>
      <c r="F25" s="156"/>
      <c r="G25" s="156"/>
      <c r="H25" s="157"/>
      <c r="I25" s="157"/>
      <c r="J25" s="157"/>
      <c r="K25" s="74"/>
      <c r="L25" s="24">
        <f t="shared" si="3"/>
        <v>0</v>
      </c>
      <c r="M25" s="5" t="s">
        <v>16</v>
      </c>
      <c r="N25" s="134" t="str">
        <f t="shared" si="4"/>
        <v>**</v>
      </c>
      <c r="O25" s="64" t="s">
        <v>205</v>
      </c>
    </row>
    <row r="26" spans="2:22" ht="19.5" hidden="1" customHeight="1">
      <c r="B26" s="118" t="s">
        <v>196</v>
      </c>
      <c r="C26" s="14"/>
      <c r="D26" s="158" t="s">
        <v>204</v>
      </c>
      <c r="E26" s="102"/>
      <c r="F26" s="102"/>
      <c r="G26" s="102"/>
      <c r="H26" s="102"/>
      <c r="I26" s="102"/>
      <c r="J26" s="102"/>
      <c r="K26" s="103"/>
      <c r="L26" s="133"/>
      <c r="M26" s="5" t="s">
        <v>17</v>
      </c>
      <c r="N26" s="134" t="str">
        <f t="shared" si="4"/>
        <v>**</v>
      </c>
      <c r="O26" s="64" t="s">
        <v>205</v>
      </c>
    </row>
    <row r="27" spans="2:22" ht="21.75" hidden="1" customHeight="1">
      <c r="B27" s="118" t="s">
        <v>196</v>
      </c>
      <c r="C27" s="14"/>
      <c r="D27" s="159"/>
      <c r="E27" s="160"/>
      <c r="F27" s="161"/>
      <c r="G27" s="113" t="s">
        <v>204</v>
      </c>
      <c r="H27" s="162" t="s">
        <v>199</v>
      </c>
      <c r="I27" s="163" t="s">
        <v>204</v>
      </c>
      <c r="J27" s="164" t="s">
        <v>200</v>
      </c>
      <c r="K27" s="165"/>
      <c r="L27" s="133"/>
      <c r="M27" s="5" t="s">
        <v>18</v>
      </c>
      <c r="N27" s="134" t="str">
        <f t="shared" si="4"/>
        <v>**</v>
      </c>
      <c r="O27" s="64" t="s">
        <v>205</v>
      </c>
      <c r="P27" s="117" t="s">
        <v>206</v>
      </c>
      <c r="Q27" s="24">
        <f>IF(G93+G94=100,1,IF(G27="＊＊＊",0,IF(G93&lt;=G27,IF(G27&lt;=G94,1,0),0)))</f>
        <v>1</v>
      </c>
    </row>
    <row r="28" spans="2:22" ht="19.5" hidden="1" customHeight="1">
      <c r="B28" s="118" t="s">
        <v>196</v>
      </c>
      <c r="C28" s="14"/>
      <c r="D28" s="143" t="s">
        <v>204</v>
      </c>
      <c r="E28" s="144"/>
      <c r="F28" s="144"/>
      <c r="G28" s="145" t="str">
        <f>IF(LEN(D28)&gt;0,D28,"")</f>
        <v>**</v>
      </c>
      <c r="H28" s="145"/>
      <c r="I28" s="146"/>
      <c r="J28" s="146"/>
      <c r="K28" s="74">
        <v>5</v>
      </c>
      <c r="L28" s="133"/>
      <c r="M28" s="5" t="s">
        <v>19</v>
      </c>
      <c r="N28" s="134" t="str">
        <f>IF(LEN(D25)&gt;0,D25,"")</f>
        <v>**</v>
      </c>
      <c r="O28" s="64" t="s">
        <v>205</v>
      </c>
    </row>
    <row r="29" spans="2:22" ht="19.5" hidden="1" customHeight="1">
      <c r="B29" s="118"/>
      <c r="C29" s="14"/>
      <c r="D29" s="166"/>
      <c r="E29" s="167" t="s">
        <v>204</v>
      </c>
      <c r="F29" s="167"/>
      <c r="G29" s="167"/>
      <c r="H29" s="168" t="s">
        <v>207</v>
      </c>
      <c r="I29" s="169" t="s">
        <v>190</v>
      </c>
      <c r="J29" s="170"/>
      <c r="K29" s="171"/>
      <c r="L29" s="133"/>
      <c r="M29" s="5" t="s">
        <v>20</v>
      </c>
      <c r="N29" s="134" t="str">
        <f>IF(E29="**","**",E29&amp;IF(LEN(I29)&gt;0,I29,""))</f>
        <v>**</v>
      </c>
      <c r="O29" s="64" t="s">
        <v>208</v>
      </c>
    </row>
    <row r="30" spans="2:22" ht="19.5" hidden="1" customHeight="1">
      <c r="B30" s="118"/>
      <c r="C30" s="14"/>
      <c r="D30" s="159"/>
      <c r="E30" s="172"/>
      <c r="F30" s="173"/>
      <c r="G30" s="113" t="s">
        <v>204</v>
      </c>
      <c r="H30" s="114" t="s">
        <v>199</v>
      </c>
      <c r="I30" s="113" t="s">
        <v>204</v>
      </c>
      <c r="J30" s="115" t="s">
        <v>200</v>
      </c>
      <c r="K30" s="116"/>
      <c r="L30" s="133"/>
      <c r="M30" s="5" t="s">
        <v>21</v>
      </c>
      <c r="N30" s="134" t="str">
        <f>IF(LEN(G30)&gt;0,G30,"")</f>
        <v>**</v>
      </c>
      <c r="O30" s="64" t="s">
        <v>205</v>
      </c>
      <c r="P30" s="117" t="s">
        <v>209</v>
      </c>
      <c r="Q30" s="24">
        <f>IF(H93+H94=100,1,IF(G30="＊＊＊",0,IF(H93&lt;=G30,IF(G30&lt;=H94,1,0),0)))</f>
        <v>1</v>
      </c>
    </row>
    <row r="31" spans="2:22" ht="19.5" hidden="1" customHeight="1">
      <c r="B31" s="118"/>
      <c r="C31" s="14"/>
      <c r="D31" s="174" t="s">
        <v>190</v>
      </c>
      <c r="E31" s="175"/>
      <c r="F31" s="175"/>
      <c r="G31" s="175"/>
      <c r="H31" s="157"/>
      <c r="I31" s="157"/>
      <c r="J31" s="157"/>
      <c r="K31" s="74"/>
      <c r="L31" s="24">
        <f t="shared" ref="L31:L32" si="5">IFERROR(FIND(CHAR(10),D31),0)</f>
        <v>0</v>
      </c>
      <c r="M31" s="5" t="s">
        <v>22</v>
      </c>
      <c r="N31" s="134" t="str">
        <f>IF(LEN(I30)&gt;0,I30,"")</f>
        <v>**</v>
      </c>
      <c r="O31" s="64" t="s">
        <v>205</v>
      </c>
    </row>
    <row r="32" spans="2:22" ht="19.5" hidden="1" customHeight="1">
      <c r="B32" s="118"/>
      <c r="C32" s="14"/>
      <c r="D32" s="174" t="s">
        <v>190</v>
      </c>
      <c r="E32" s="175"/>
      <c r="F32" s="175"/>
      <c r="G32" s="175"/>
      <c r="H32" s="157"/>
      <c r="I32" s="157"/>
      <c r="J32" s="157"/>
      <c r="K32" s="74"/>
      <c r="L32" s="24">
        <f t="shared" si="5"/>
        <v>0</v>
      </c>
      <c r="M32" s="5" t="s">
        <v>23</v>
      </c>
      <c r="N32" s="134" t="str">
        <f>IF(LEN(D31)&gt;0,D31,"")</f>
        <v>**</v>
      </c>
      <c r="O32" s="64" t="s">
        <v>205</v>
      </c>
    </row>
    <row r="33" spans="1:20" ht="19.5" hidden="1" customHeight="1">
      <c r="B33" s="118" t="s">
        <v>196</v>
      </c>
      <c r="C33" s="110"/>
      <c r="D33" s="176"/>
      <c r="E33" s="177"/>
      <c r="F33" s="178"/>
      <c r="G33" s="179" t="s">
        <v>204</v>
      </c>
      <c r="H33" s="180" t="s">
        <v>199</v>
      </c>
      <c r="I33" s="179" t="s">
        <v>204</v>
      </c>
      <c r="J33" s="164" t="s">
        <v>200</v>
      </c>
      <c r="K33" s="165"/>
      <c r="L33" s="133"/>
      <c r="M33" s="5" t="s">
        <v>24</v>
      </c>
      <c r="N33" s="134" t="str">
        <f>IF(LEN(D32)&gt;0,D32,"")</f>
        <v>**</v>
      </c>
      <c r="O33" s="64" t="s">
        <v>205</v>
      </c>
      <c r="P33" s="117" t="s">
        <v>210</v>
      </c>
      <c r="Q33" s="24">
        <f>IF(I93+I94=100,1,IF(G33="＊＊＊",0,IF(I93&lt;=G33,IF(G33&lt;=I94,1,0),0)))</f>
        <v>1</v>
      </c>
    </row>
    <row r="34" spans="1:20" ht="19.5" hidden="1" customHeight="1">
      <c r="B34" s="118" t="s">
        <v>196</v>
      </c>
      <c r="C34" s="14"/>
      <c r="D34" s="181"/>
      <c r="E34" s="182"/>
      <c r="F34" s="183"/>
      <c r="G34" s="184" t="s">
        <v>204</v>
      </c>
      <c r="H34" s="185" t="s">
        <v>199</v>
      </c>
      <c r="I34" s="184" t="s">
        <v>190</v>
      </c>
      <c r="J34" s="115" t="s">
        <v>200</v>
      </c>
      <c r="K34" s="116"/>
      <c r="L34" s="133"/>
      <c r="M34" s="5" t="s">
        <v>25</v>
      </c>
      <c r="N34" s="134" t="str">
        <f>IF(LEN(D26)&gt;0,D26,"")</f>
        <v>**</v>
      </c>
      <c r="O34" s="64" t="s">
        <v>205</v>
      </c>
      <c r="P34" s="117" t="s">
        <v>211</v>
      </c>
      <c r="Q34" s="24">
        <f>IF(J93+J94=100,1,IF(G34="＊＊＊",0,IF(J94&lt;=G34,IF(G34&lt;=J95,1,0),0)))</f>
        <v>1</v>
      </c>
    </row>
    <row r="35" spans="1:20" ht="20.100000000000001" customHeight="1">
      <c r="B35" s="118" t="s">
        <v>202</v>
      </c>
      <c r="C35" s="186" t="s">
        <v>212</v>
      </c>
      <c r="D35" s="187"/>
      <c r="E35" s="188"/>
      <c r="F35" s="188"/>
      <c r="G35" s="188"/>
      <c r="H35" s="188"/>
      <c r="I35" s="188"/>
      <c r="J35" s="189"/>
      <c r="K35" s="190" t="str">
        <f>IF(L35=0,"",L35)</f>
        <v/>
      </c>
      <c r="L35" s="133" t="str">
        <f>IFERROR(VLOOKUP(D35,E121:F125,2),"")</f>
        <v/>
      </c>
      <c r="M35" s="5" t="s">
        <v>26</v>
      </c>
      <c r="N35" s="134" t="str">
        <f>IF(LEN(G27)&gt;0,G27,"")</f>
        <v>**</v>
      </c>
      <c r="O35" s="64" t="s">
        <v>205</v>
      </c>
    </row>
    <row r="36" spans="1:20" ht="45" customHeight="1">
      <c r="C36" s="191" t="str">
        <f>IF(A5=1,"郵便物の送付先を記入してください","連絡先を記入してください")</f>
        <v>連絡先を記入してください</v>
      </c>
      <c r="D36" s="192"/>
      <c r="E36" s="193" t="s">
        <v>213</v>
      </c>
      <c r="F36" s="194"/>
      <c r="G36" s="194"/>
      <c r="H36" s="194"/>
      <c r="I36" s="194"/>
      <c r="J36" s="194"/>
      <c r="K36" s="194"/>
      <c r="L36" s="133"/>
      <c r="M36" s="5" t="s">
        <v>27</v>
      </c>
      <c r="N36" s="134" t="str">
        <f>IF(LEN(I27)&gt;0,I27,"")</f>
        <v>**</v>
      </c>
      <c r="O36" s="64" t="s">
        <v>205</v>
      </c>
    </row>
    <row r="37" spans="1:20" ht="19.5" customHeight="1">
      <c r="B37" s="24" t="s">
        <v>196</v>
      </c>
      <c r="C37" s="7" t="s">
        <v>34</v>
      </c>
      <c r="D37" s="195"/>
      <c r="E37" s="196"/>
      <c r="F37" s="197"/>
      <c r="G37" s="197"/>
      <c r="H37" s="197"/>
      <c r="I37" s="197"/>
      <c r="J37" s="197"/>
      <c r="K37" s="198"/>
      <c r="L37" s="133"/>
      <c r="M37" s="5" t="s">
        <v>28</v>
      </c>
      <c r="N37" s="199" t="str">
        <f>IF(LEN(D28)&gt;0,D28,"")</f>
        <v>**</v>
      </c>
      <c r="O37" s="64" t="s">
        <v>205</v>
      </c>
      <c r="Q37" s="200" t="str">
        <f>IF(A5=1,IF(R$36=3,"テキスト送付住所は下記の通りになります",R37),"")</f>
        <v/>
      </c>
    </row>
    <row r="38" spans="1:20" ht="19.5" customHeight="1">
      <c r="B38" s="24" t="s">
        <v>196</v>
      </c>
      <c r="C38" s="201" t="s">
        <v>214</v>
      </c>
      <c r="D38" s="202"/>
      <c r="E38" s="203"/>
      <c r="F38" s="203"/>
      <c r="G38" s="203"/>
      <c r="H38" s="203"/>
      <c r="I38" s="204" t="s">
        <v>215</v>
      </c>
      <c r="J38" s="205"/>
      <c r="K38" s="206" t="str">
        <f>IF(J38=1,"自宅",IF(J38=2,"勤務先",""))</f>
        <v/>
      </c>
      <c r="L38" s="24">
        <f t="shared" ref="L38:L39" si="6">IFERROR(FIND(CHAR(10),D38),0)</f>
        <v>0</v>
      </c>
      <c r="M38" s="5" t="s">
        <v>29</v>
      </c>
      <c r="N38" s="134" t="str">
        <f>IF(LEN(G33)&gt;0,G33,"")</f>
        <v>**</v>
      </c>
      <c r="O38" s="64" t="s">
        <v>205</v>
      </c>
      <c r="Q38" s="207" t="str">
        <f>IF(A5=1,IF(R$36=3,"〒"&amp;D37,R38),"")</f>
        <v/>
      </c>
    </row>
    <row r="39" spans="1:20" ht="19.5" customHeight="1">
      <c r="B39" s="24" t="s">
        <v>216</v>
      </c>
      <c r="C39" s="208"/>
      <c r="D39" s="209"/>
      <c r="E39" s="210"/>
      <c r="F39" s="210"/>
      <c r="G39" s="210"/>
      <c r="H39" s="210"/>
      <c r="I39" s="204"/>
      <c r="J39" s="204" t="s">
        <v>217</v>
      </c>
      <c r="K39" s="198"/>
      <c r="L39" s="24">
        <f t="shared" si="6"/>
        <v>0</v>
      </c>
      <c r="M39" s="5" t="s">
        <v>30</v>
      </c>
      <c r="N39" s="134" t="str">
        <f>IF(LEN(I33)&gt;0,I33,"")</f>
        <v>**</v>
      </c>
      <c r="O39" s="64" t="s">
        <v>205</v>
      </c>
      <c r="Q39" s="207" t="str">
        <f>IF(A5=1,IF(R$36=3,D38,R39),"")</f>
        <v/>
      </c>
    </row>
    <row r="40" spans="1:20" ht="19.5" customHeight="1">
      <c r="B40" s="24" t="s">
        <v>196</v>
      </c>
      <c r="C40" s="8" t="s">
        <v>37</v>
      </c>
      <c r="D40" s="211"/>
      <c r="E40" s="196"/>
      <c r="F40" s="196"/>
      <c r="G40" s="212"/>
      <c r="H40" s="212"/>
      <c r="I40" s="204" t="s">
        <v>218</v>
      </c>
      <c r="J40" s="205"/>
      <c r="K40" s="206" t="str">
        <f>IF(J40=1,"個人",IF(J40=2,"勤務先",""))</f>
        <v/>
      </c>
      <c r="L40" s="133"/>
      <c r="M40" s="5" t="s">
        <v>31</v>
      </c>
      <c r="N40" s="134" t="str">
        <f>IF(LEN(G34)&gt;0,G34,"")</f>
        <v>**</v>
      </c>
      <c r="O40" s="64" t="s">
        <v>205</v>
      </c>
      <c r="Q40" s="207" t="str">
        <f>IF(A5=1,IF(R$36=3,IF(LEN(D39)&gt;0,D39,""),R40),"")</f>
        <v/>
      </c>
    </row>
    <row r="41" spans="1:20" ht="19.5" customHeight="1">
      <c r="B41" s="24" t="s">
        <v>216</v>
      </c>
      <c r="C41" s="8" t="s">
        <v>219</v>
      </c>
      <c r="D41" s="213"/>
      <c r="E41" s="97"/>
      <c r="F41" s="97"/>
      <c r="G41" s="97"/>
      <c r="H41" s="97"/>
      <c r="I41" s="204" t="s">
        <v>218</v>
      </c>
      <c r="J41" s="205"/>
      <c r="K41" s="206" t="str">
        <f>IF(J41=1,"個人",IF(J41=2,"勤務先",""))</f>
        <v/>
      </c>
      <c r="L41" s="133"/>
      <c r="M41" s="5" t="s">
        <v>32</v>
      </c>
      <c r="N41" s="134" t="str">
        <f>IF(LEN(I34)&gt;0,I34,"")</f>
        <v>**</v>
      </c>
      <c r="O41" s="64" t="s">
        <v>205</v>
      </c>
      <c r="Q41" s="207" t="str">
        <f>IF(A5=1,IF(J38=2,IF(R$36=0,IF(LEN(D13)&gt;0,D13,""),R41),""),"")</f>
        <v/>
      </c>
    </row>
    <row r="42" spans="1:20" ht="20.25" customHeight="1">
      <c r="C42" s="214"/>
      <c r="D42" s="215"/>
      <c r="E42" s="215"/>
      <c r="F42" s="215"/>
      <c r="G42" s="215"/>
      <c r="H42" s="215"/>
      <c r="I42" s="215"/>
      <c r="J42" s="215"/>
      <c r="K42" s="215"/>
      <c r="L42" s="133"/>
      <c r="M42" s="6" t="s">
        <v>33</v>
      </c>
      <c r="N42" s="134" t="str">
        <f>IF(LEN(D35)&gt;0,D35,"")</f>
        <v/>
      </c>
      <c r="O42" s="64" t="s">
        <v>182</v>
      </c>
      <c r="Q42" s="216" t="str">
        <f>IF(A5=1,IF(J38=2,IF(R$36=0,"",IF(D17="＊＊＊",D13,D13&amp;CHAR(10)&amp;D15&amp;CHAR(10)&amp;D17&amp;CHAR(10)&amp;E9&amp;" "&amp;H9&amp;" 様")),""),"")</f>
        <v/>
      </c>
    </row>
    <row r="43" spans="1:20" ht="15.75" hidden="1" customHeight="1">
      <c r="B43" s="24" t="s">
        <v>202</v>
      </c>
      <c r="C43" s="217" t="s">
        <v>220</v>
      </c>
      <c r="D43" s="218"/>
      <c r="E43" s="218"/>
      <c r="F43" s="219"/>
      <c r="G43" s="220" t="s">
        <v>216</v>
      </c>
      <c r="H43" s="221"/>
      <c r="I43" s="222"/>
      <c r="J43" s="223"/>
      <c r="K43" s="224"/>
      <c r="L43" s="133"/>
      <c r="M43" s="7" t="s">
        <v>34</v>
      </c>
      <c r="N43" s="225" t="str">
        <f>IF(LEN(D37)&gt;0,D37,"")</f>
        <v/>
      </c>
      <c r="O43" s="64" t="s">
        <v>182</v>
      </c>
      <c r="Q43" s="216"/>
    </row>
    <row r="44" spans="1:20" ht="19.5" hidden="1" customHeight="1">
      <c r="A44" s="226" t="b">
        <f>IF(LEN($G$43)&gt;0,Q44,IF(LEN(Q44)&gt;0,Q44,""))</f>
        <v>0</v>
      </c>
      <c r="B44" s="118" t="s">
        <v>196</v>
      </c>
      <c r="C44" s="227" t="str">
        <f>IF(K43=1,"補聴器外来の有無",IF(G43="予定なし","勤務先に補聴器外来の有無",IF(G43="１年以内に予定あり","異動予定先に補聴器外来の有無","--異動予定を選択してください--")))</f>
        <v>--異動予定を選択してください--</v>
      </c>
      <c r="D44" s="228"/>
      <c r="E44" s="228"/>
      <c r="F44" s="229"/>
      <c r="G44" s="230" t="s">
        <v>204</v>
      </c>
      <c r="H44" s="95"/>
      <c r="I44" s="231"/>
      <c r="J44" s="232" t="b">
        <v>1</v>
      </c>
      <c r="K44" s="233"/>
      <c r="L44" s="133"/>
      <c r="M44" s="8" t="s">
        <v>35</v>
      </c>
      <c r="N44" s="225" t="str">
        <f t="shared" ref="N44" si="7">IF(LEN(D38)&gt;0,D38,"")</f>
        <v/>
      </c>
      <c r="O44" s="64" t="s">
        <v>182</v>
      </c>
      <c r="P44" s="24" t="b">
        <f>IF($G$43="１年以内に予定あり",IF( $G$44="有","×",IF( $G$44="無","×","")),IF($G$43="予定なし",IF( $G$44="有*","×",IF( $G$44="無*","×",""))))</f>
        <v>0</v>
      </c>
      <c r="Q44" s="24" t="b">
        <f>IF(LEN($G$43)&gt;0,P44,"")</f>
        <v>0</v>
      </c>
      <c r="T44" s="234"/>
    </row>
    <row r="45" spans="1:20" ht="19.5" hidden="1" customHeight="1">
      <c r="A45" s="226" t="b">
        <f>IF(LEN($G$43)&gt;0,Q45,IF(LEN(Q45)&gt;0,Q45,""))</f>
        <v>0</v>
      </c>
      <c r="B45" s="235" t="s">
        <v>196</v>
      </c>
      <c r="C45" s="236" t="str">
        <f>IF(K43=1,"補聴器外来の有無",IF(G43="予定なし","勤務先に音場検査装置および補聴器特性試験装置の有無",IF(G43="１年以内に予定あり","異動予定先に音場検査装置および補聴器特性試験装置の有無","")))</f>
        <v/>
      </c>
      <c r="D45" s="237"/>
      <c r="E45" s="237"/>
      <c r="F45" s="238"/>
      <c r="G45" s="230" t="s">
        <v>204</v>
      </c>
      <c r="H45" s="95"/>
      <c r="I45" s="231"/>
      <c r="J45" s="232" t="b">
        <v>1</v>
      </c>
      <c r="K45" s="233"/>
      <c r="L45" s="133"/>
      <c r="M45" s="8" t="s">
        <v>36</v>
      </c>
      <c r="N45" s="225" t="str">
        <f>IF(LEN(J38)&gt;0,J38,"")</f>
        <v/>
      </c>
      <c r="O45" s="64" t="s">
        <v>182</v>
      </c>
      <c r="P45" s="24" t="b">
        <f>IF($G$43="１年以内に予定あり",IF( $G$45="有","×",IF( $G$45="無","×","")),IF($G$43="予定なし",IF( $G$45="有*","×",IF( $G$45="無*","×",""))))</f>
        <v>0</v>
      </c>
      <c r="Q45" s="24" t="b">
        <f>IF(LEN($G$43)&gt;0,P45,"")</f>
        <v>0</v>
      </c>
      <c r="T45" s="234"/>
    </row>
    <row r="46" spans="1:20" ht="19.5" hidden="1" customHeight="1">
      <c r="A46" s="226" t="b">
        <f>IF(LEN($G$43)&gt;0,Q46,IF(LEN(Q46)&gt;0,Q46,""))</f>
        <v>0</v>
      </c>
      <c r="B46" s="235" t="s">
        <v>196</v>
      </c>
      <c r="C46" s="236" t="str">
        <f>IF(K43=1,"補聴器外来の有無",IF(G43="予定なし","受講しない場合、勤務先での補聴器適合検査の算定",IF(G43="１年以内に予定あり","受講しない場合、異動予定先での補聴器適合検査の算定","")))</f>
        <v/>
      </c>
      <c r="D46" s="237"/>
      <c r="E46" s="237"/>
      <c r="F46" s="238"/>
      <c r="G46" s="239" t="s">
        <v>204</v>
      </c>
      <c r="H46" s="240"/>
      <c r="I46" s="240"/>
      <c r="J46" s="240"/>
      <c r="K46" s="241"/>
      <c r="L46" s="133"/>
      <c r="M46" s="8" t="s">
        <v>35</v>
      </c>
      <c r="N46" s="225"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234"/>
    </row>
    <row r="47" spans="1:20" ht="19.5" hidden="1" customHeight="1">
      <c r="B47" s="235" t="s">
        <v>196</v>
      </c>
      <c r="C47" s="5"/>
      <c r="D47" s="242"/>
      <c r="E47" s="243" t="s">
        <v>44</v>
      </c>
      <c r="F47" s="244" t="s">
        <v>204</v>
      </c>
      <c r="G47" s="10" t="s">
        <v>45</v>
      </c>
      <c r="H47" s="244" t="s">
        <v>204</v>
      </c>
      <c r="I47" s="11" t="s">
        <v>46</v>
      </c>
      <c r="J47" s="245" t="s">
        <v>190</v>
      </c>
      <c r="K47" s="246"/>
      <c r="L47" s="133"/>
      <c r="M47" s="8" t="s">
        <v>37</v>
      </c>
      <c r="N47" s="225" t="str">
        <f>IF(LEN(D40)&gt;0,D40,"")</f>
        <v/>
      </c>
      <c r="O47" s="64" t="s">
        <v>182</v>
      </c>
      <c r="T47" s="234"/>
    </row>
    <row r="48" spans="1:20" ht="19.5" hidden="1" customHeight="1">
      <c r="B48" s="235" t="s">
        <v>196</v>
      </c>
      <c r="C48" s="5"/>
      <c r="D48" s="247" t="s">
        <v>204</v>
      </c>
      <c r="E48" s="137"/>
      <c r="F48" s="138"/>
      <c r="G48" s="139"/>
      <c r="H48" s="140" t="s">
        <v>182</v>
      </c>
      <c r="I48" s="141"/>
      <c r="J48" s="142" t="b">
        <v>1</v>
      </c>
      <c r="K48" s="90"/>
      <c r="L48" s="133"/>
      <c r="M48" s="8" t="s">
        <v>38</v>
      </c>
      <c r="N48" s="225" t="str">
        <f>IF(LEN(J40)&gt;0,J40,"")</f>
        <v/>
      </c>
      <c r="O48" s="64" t="s">
        <v>182</v>
      </c>
    </row>
    <row r="49" spans="1:22" ht="30" hidden="1" customHeight="1">
      <c r="B49" s="235" t="s">
        <v>196</v>
      </c>
      <c r="C49" s="248"/>
      <c r="D49" s="110"/>
      <c r="E49" s="249" t="s">
        <v>221</v>
      </c>
      <c r="F49" s="244" t="s">
        <v>204</v>
      </c>
      <c r="G49" s="250" t="s">
        <v>222</v>
      </c>
      <c r="H49" s="244" t="s">
        <v>204</v>
      </c>
      <c r="I49" s="251" t="str">
        <f>IF(LEN(F49&amp;H49)&gt;1,"","　※ 必ず入力して"&amp;CHAR(10)&amp;"　　ください")</f>
        <v/>
      </c>
      <c r="J49" s="252"/>
      <c r="K49" s="253"/>
      <c r="M49" s="8" t="s">
        <v>39</v>
      </c>
      <c r="N49" s="225" t="str">
        <f>IF(LEN(D41)&gt;0,D41,"")</f>
        <v/>
      </c>
      <c r="O49" s="64" t="s">
        <v>182</v>
      </c>
    </row>
    <row r="50" spans="1:22" ht="21" hidden="1" customHeight="1">
      <c r="A50" s="52" t="s">
        <v>223</v>
      </c>
      <c r="B50" s="235" t="s">
        <v>196</v>
      </c>
      <c r="C50" s="248"/>
      <c r="D50" s="254" t="s">
        <v>204</v>
      </c>
      <c r="E50" s="255"/>
      <c r="F50" s="255"/>
      <c r="G50" s="256" t="s">
        <v>224</v>
      </c>
      <c r="H50" s="257"/>
      <c r="I50" s="257"/>
      <c r="J50" s="257"/>
      <c r="K50" s="258"/>
      <c r="M50" s="8" t="s">
        <v>40</v>
      </c>
      <c r="N50" s="225" t="str">
        <f>IF(LEN(J41)&gt;0,J41,"")</f>
        <v/>
      </c>
      <c r="O50" s="64" t="s">
        <v>182</v>
      </c>
    </row>
    <row r="51" spans="1:22" ht="19.5" hidden="1" customHeight="1">
      <c r="B51" s="235" t="s">
        <v>196</v>
      </c>
      <c r="C51" s="259"/>
      <c r="D51" s="260"/>
      <c r="E51" s="261"/>
      <c r="F51" s="262" t="s">
        <v>190</v>
      </c>
      <c r="G51" s="95"/>
      <c r="H51" s="263"/>
      <c r="I51" s="264"/>
      <c r="J51" s="232" t="b">
        <v>1</v>
      </c>
      <c r="K51" s="233"/>
      <c r="L51" s="133"/>
      <c r="M51" s="5" t="s">
        <v>41</v>
      </c>
      <c r="N51" s="225" t="str">
        <f>IF($G$43="１年以内に異動する予定",N102&amp;"",N102)</f>
        <v>**</v>
      </c>
      <c r="O51" s="64" t="s">
        <v>216</v>
      </c>
    </row>
    <row r="52" spans="1:22" ht="19.5" hidden="1" customHeight="1">
      <c r="B52" s="265" t="s">
        <v>196</v>
      </c>
      <c r="C52" s="236"/>
      <c r="D52" s="257"/>
      <c r="E52" s="257"/>
      <c r="F52" s="266"/>
      <c r="G52" s="267" t="s">
        <v>204</v>
      </c>
      <c r="H52" s="268"/>
      <c r="I52" s="268"/>
      <c r="J52" s="268"/>
      <c r="K52" s="74"/>
      <c r="L52" s="269"/>
      <c r="M52" s="5" t="s">
        <v>42</v>
      </c>
      <c r="N52" s="225" t="str">
        <f t="shared" ref="N52:N53" si="8">IF($G$43="１年以内に異動する予定",N103&amp;"",N103)</f>
        <v>**</v>
      </c>
      <c r="O52" s="64" t="s">
        <v>216</v>
      </c>
    </row>
    <row r="53" spans="1:22" ht="19.5" hidden="1" customHeight="1">
      <c r="A53" s="52">
        <v>0</v>
      </c>
      <c r="B53" s="235" t="s">
        <v>196</v>
      </c>
      <c r="C53" s="5"/>
      <c r="D53" s="270" t="s">
        <v>204</v>
      </c>
      <c r="E53" s="97"/>
      <c r="F53" s="271"/>
      <c r="G53" s="272"/>
      <c r="H53" s="263"/>
      <c r="I53" s="264"/>
      <c r="J53" s="232" t="b">
        <v>1</v>
      </c>
      <c r="K53" s="233"/>
      <c r="L53" s="269"/>
      <c r="M53" s="5" t="s">
        <v>43</v>
      </c>
      <c r="N53" s="225" t="str">
        <f t="shared" si="8"/>
        <v>**</v>
      </c>
      <c r="O53" s="122" t="s">
        <v>216</v>
      </c>
      <c r="R53" s="135"/>
    </row>
    <row r="54" spans="1:22" ht="19.5" hidden="1" customHeight="1">
      <c r="B54" s="265"/>
      <c r="C54" s="5"/>
      <c r="D54" s="273" t="s">
        <v>204</v>
      </c>
      <c r="E54" s="196"/>
      <c r="F54" s="196"/>
      <c r="G54" s="196"/>
      <c r="H54" s="196"/>
      <c r="I54" s="196"/>
      <c r="J54" s="196"/>
      <c r="K54" s="98"/>
      <c r="M54" s="9" t="s">
        <v>44</v>
      </c>
      <c r="N54" s="225" t="str">
        <f>IF(LEN(F47)&gt;0,F47,"")</f>
        <v>**</v>
      </c>
      <c r="O54" s="122" t="s">
        <v>205</v>
      </c>
      <c r="R54" s="135"/>
    </row>
    <row r="55" spans="1:22" ht="19.5" hidden="1" customHeight="1">
      <c r="A55" s="52">
        <v>0</v>
      </c>
      <c r="B55" s="235" t="s">
        <v>196</v>
      </c>
      <c r="C55" s="14"/>
      <c r="D55" s="270" t="s">
        <v>204</v>
      </c>
      <c r="E55" s="97"/>
      <c r="F55" s="95"/>
      <c r="G55" s="272"/>
      <c r="H55" s="263"/>
      <c r="I55" s="264"/>
      <c r="J55" s="232" t="b">
        <v>1</v>
      </c>
      <c r="K55" s="233"/>
      <c r="M55" s="10" t="s">
        <v>45</v>
      </c>
      <c r="N55" s="225" t="str">
        <f>IF(LEN(H47)&gt;0,H47,"")</f>
        <v>**</v>
      </c>
      <c r="O55" s="122" t="s">
        <v>205</v>
      </c>
      <c r="R55" s="135"/>
    </row>
    <row r="56" spans="1:22" ht="19.5" hidden="1" customHeight="1">
      <c r="B56" s="265" t="s">
        <v>196</v>
      </c>
      <c r="C56" s="5"/>
      <c r="D56" s="274" t="s">
        <v>204</v>
      </c>
      <c r="E56" s="275"/>
      <c r="F56" s="275"/>
      <c r="G56" s="275"/>
      <c r="H56" s="275"/>
      <c r="I56" s="275"/>
      <c r="J56" s="275"/>
      <c r="K56" s="246"/>
      <c r="M56" s="11" t="s">
        <v>46</v>
      </c>
      <c r="N56" s="225" t="str">
        <f>IF(LEN(J47)&gt;0,J47,"")</f>
        <v>**</v>
      </c>
      <c r="O56" s="122" t="s">
        <v>205</v>
      </c>
      <c r="R56" s="135"/>
    </row>
    <row r="57" spans="1:22" ht="19.5" hidden="1" customHeight="1">
      <c r="B57" s="235" t="s">
        <v>196</v>
      </c>
      <c r="C57" s="5"/>
      <c r="D57" s="276" t="s">
        <v>204</v>
      </c>
      <c r="E57" s="97"/>
      <c r="F57" s="97"/>
      <c r="G57" s="272"/>
      <c r="H57" s="263"/>
      <c r="I57" s="141" t="s">
        <v>182</v>
      </c>
      <c r="J57" s="142" t="b">
        <v>1</v>
      </c>
      <c r="K57" s="90"/>
      <c r="L57" s="269"/>
      <c r="M57" s="4" t="s">
        <v>47</v>
      </c>
      <c r="N57" s="225" t="str">
        <f>IF(LEN(D48)&gt;0,D48,"")</f>
        <v>**</v>
      </c>
      <c r="O57" s="122" t="s">
        <v>205</v>
      </c>
      <c r="R57" s="135"/>
    </row>
    <row r="58" spans="1:22" ht="19.5" hidden="1" customHeight="1">
      <c r="B58" s="235" t="s">
        <v>196</v>
      </c>
      <c r="C58" s="5"/>
      <c r="D58" s="277"/>
      <c r="E58" s="89"/>
      <c r="F58" s="89"/>
      <c r="G58" s="278" t="s">
        <v>204</v>
      </c>
      <c r="H58" s="279" t="s">
        <v>199</v>
      </c>
      <c r="I58" s="280" t="s">
        <v>204</v>
      </c>
      <c r="J58" s="281" t="s">
        <v>225</v>
      </c>
      <c r="K58" s="282"/>
      <c r="L58" s="269"/>
      <c r="M58" s="4" t="s">
        <v>48</v>
      </c>
      <c r="N58" s="283" t="str">
        <f>IF(LEN(F49)&gt;0,F49,"")</f>
        <v>**</v>
      </c>
      <c r="O58" s="122" t="s">
        <v>205</v>
      </c>
      <c r="R58" s="135"/>
    </row>
    <row r="59" spans="1:22" ht="19.5" hidden="1" customHeight="1">
      <c r="A59" s="52">
        <v>0</v>
      </c>
      <c r="B59" s="235" t="s">
        <v>196</v>
      </c>
      <c r="C59" s="5"/>
      <c r="D59" s="273" t="s">
        <v>204</v>
      </c>
      <c r="E59" s="196"/>
      <c r="F59" s="196"/>
      <c r="G59" s="196"/>
      <c r="H59" s="196"/>
      <c r="I59" s="196"/>
      <c r="J59" s="196"/>
      <c r="K59" s="284"/>
      <c r="L59" s="269"/>
      <c r="M59" s="4" t="s">
        <v>49</v>
      </c>
      <c r="N59" s="285" t="str">
        <f>IF(LEN(H49)&gt;0,H49,"")</f>
        <v>**</v>
      </c>
      <c r="O59" s="122" t="s">
        <v>205</v>
      </c>
      <c r="R59" s="135"/>
    </row>
    <row r="60" spans="1:22" ht="19.5" hidden="1" customHeight="1">
      <c r="B60" s="235" t="s">
        <v>196</v>
      </c>
      <c r="C60" s="5"/>
      <c r="D60" s="286" t="s">
        <v>204</v>
      </c>
      <c r="E60" s="287"/>
      <c r="F60" s="288"/>
      <c r="G60" s="289"/>
      <c r="H60" s="290"/>
      <c r="I60" s="291"/>
      <c r="J60" s="292"/>
      <c r="K60" s="293"/>
      <c r="L60" s="269"/>
      <c r="M60" s="12" t="s">
        <v>50</v>
      </c>
      <c r="N60" s="294">
        <v>2026</v>
      </c>
      <c r="O60" s="122">
        <v>2025</v>
      </c>
      <c r="R60" s="135"/>
    </row>
    <row r="61" spans="1:22" ht="34.5" hidden="1" customHeight="1">
      <c r="B61" s="235" t="s">
        <v>196</v>
      </c>
      <c r="C61" s="295"/>
      <c r="D61" s="273" t="s">
        <v>204</v>
      </c>
      <c r="E61" s="196"/>
      <c r="F61" s="196"/>
      <c r="G61" s="196"/>
      <c r="H61" s="196"/>
      <c r="I61" s="196"/>
      <c r="J61" s="196"/>
      <c r="K61" s="284"/>
      <c r="M61" s="13" t="s">
        <v>51</v>
      </c>
      <c r="N61" s="134" t="str">
        <f>IF(LEN(D50)&gt;0,D50,"")</f>
        <v>**</v>
      </c>
      <c r="O61" s="122" t="s">
        <v>205</v>
      </c>
      <c r="R61" s="135"/>
    </row>
    <row r="62" spans="1:22" ht="34.5" hidden="1" customHeight="1">
      <c r="B62" s="235" t="s">
        <v>196</v>
      </c>
      <c r="C62" s="3"/>
      <c r="D62" s="273" t="s">
        <v>204</v>
      </c>
      <c r="E62" s="196"/>
      <c r="F62" s="196"/>
      <c r="G62" s="196"/>
      <c r="H62" s="196"/>
      <c r="I62" s="196"/>
      <c r="J62" s="196"/>
      <c r="K62" s="98"/>
      <c r="M62" s="5" t="s">
        <v>52</v>
      </c>
      <c r="N62" s="76" t="str">
        <f>IF(LEN(F51)&gt;0,F51,"")</f>
        <v>**</v>
      </c>
      <c r="O62" s="122" t="s">
        <v>205</v>
      </c>
      <c r="R62" s="135"/>
    </row>
    <row r="63" spans="1:22" ht="34.5" hidden="1" customHeight="1">
      <c r="B63" s="235" t="s">
        <v>196</v>
      </c>
      <c r="C63" s="5"/>
      <c r="D63" s="273" t="s">
        <v>204</v>
      </c>
      <c r="E63" s="196"/>
      <c r="F63" s="196"/>
      <c r="G63" s="196"/>
      <c r="H63" s="196"/>
      <c r="I63" s="196"/>
      <c r="J63" s="196"/>
      <c r="K63" s="98"/>
      <c r="M63" s="5" t="s">
        <v>53</v>
      </c>
      <c r="N63" s="76" t="str">
        <f>IF(LEN(G52)&gt;0,G52,"")</f>
        <v>**</v>
      </c>
      <c r="O63" s="122" t="s">
        <v>205</v>
      </c>
      <c r="P63" s="24">
        <f>ROUNDDOWN(U63,0)+V63</f>
        <v>1</v>
      </c>
      <c r="S63" s="124">
        <f>LENB(D63)</f>
        <v>2</v>
      </c>
      <c r="T63" s="24">
        <f>S63/V63</f>
        <v>2</v>
      </c>
      <c r="U63" s="24">
        <f>S63/66</f>
        <v>3.0303030303030304E-2</v>
      </c>
      <c r="V63" s="24">
        <f>LEN(D63)-LEN(SUBSTITUTE(D63,CHAR(10),""))+1</f>
        <v>1</v>
      </c>
    </row>
    <row r="64" spans="1:22" ht="33" hidden="1" customHeight="1">
      <c r="B64" s="235" t="s">
        <v>196</v>
      </c>
      <c r="C64" s="5"/>
      <c r="D64" s="296" t="s">
        <v>204</v>
      </c>
      <c r="E64" s="297"/>
      <c r="F64" s="297"/>
      <c r="G64" s="297"/>
      <c r="H64" s="297"/>
      <c r="I64" s="297"/>
      <c r="J64" s="297"/>
      <c r="K64" s="298"/>
      <c r="M64" s="5" t="s">
        <v>54</v>
      </c>
      <c r="N64" s="76" t="str">
        <f>IF(LEN(D53)&gt;0,D53,"")</f>
        <v>**</v>
      </c>
      <c r="O64" s="122" t="s">
        <v>205</v>
      </c>
      <c r="P64" s="52"/>
      <c r="Q64" s="52"/>
      <c r="R64" s="135"/>
    </row>
    <row r="65" spans="2:22" ht="22.5" hidden="1" customHeight="1">
      <c r="B65" s="235" t="s">
        <v>196</v>
      </c>
      <c r="C65" s="5"/>
      <c r="D65" s="299" t="s">
        <v>204</v>
      </c>
      <c r="E65" s="196"/>
      <c r="F65" s="300" t="s">
        <v>226</v>
      </c>
      <c r="G65" s="272"/>
      <c r="H65" s="263"/>
      <c r="I65" s="264"/>
      <c r="J65" s="232"/>
      <c r="K65" s="301"/>
      <c r="L65" s="302"/>
      <c r="M65" s="5" t="s">
        <v>55</v>
      </c>
      <c r="N65" s="76" t="str">
        <f>IF(LEN(D54)&gt;0,D54,"")</f>
        <v>**</v>
      </c>
      <c r="O65" s="122" t="s">
        <v>205</v>
      </c>
      <c r="R65" s="135"/>
    </row>
    <row r="66" spans="2:22" ht="31.5" hidden="1" customHeight="1">
      <c r="B66" s="235" t="s">
        <v>196</v>
      </c>
      <c r="C66" s="303"/>
      <c r="D66" s="304" t="s">
        <v>204</v>
      </c>
      <c r="E66" s="305"/>
      <c r="F66" s="305"/>
      <c r="G66" s="305"/>
      <c r="H66" s="305"/>
      <c r="I66" s="305"/>
      <c r="J66" s="305"/>
      <c r="K66" s="306"/>
      <c r="M66" s="5" t="s">
        <v>56</v>
      </c>
      <c r="N66" s="76" t="str">
        <f>IF(LEN(D55)&gt;0,D55,"")</f>
        <v>**</v>
      </c>
      <c r="O66" s="122" t="s">
        <v>205</v>
      </c>
      <c r="P66" s="24">
        <f>ROUNDDOWN(U66,0)+V66</f>
        <v>1</v>
      </c>
      <c r="S66" s="124">
        <f>LENB(D66)</f>
        <v>2</v>
      </c>
      <c r="T66" s="24">
        <f>S66/V66</f>
        <v>2</v>
      </c>
      <c r="U66" s="24">
        <f>S66/66</f>
        <v>3.0303030303030304E-2</v>
      </c>
      <c r="V66" s="24">
        <f>LEN(D66)-LEN(SUBSTITUTE(D66,CHAR(10),""))+1</f>
        <v>1</v>
      </c>
    </row>
    <row r="67" spans="2:22" ht="22.5" hidden="1" customHeight="1">
      <c r="B67" s="235" t="s">
        <v>196</v>
      </c>
      <c r="C67" s="303" t="s">
        <v>190</v>
      </c>
      <c r="D67" s="307" t="s">
        <v>204</v>
      </c>
      <c r="E67" s="170"/>
      <c r="F67" s="170"/>
      <c r="G67" s="170"/>
      <c r="H67" s="170"/>
      <c r="I67" s="170"/>
      <c r="J67" s="170"/>
      <c r="K67" s="103"/>
      <c r="L67" s="302"/>
      <c r="M67" s="5" t="s">
        <v>57</v>
      </c>
      <c r="N67" s="76" t="str">
        <f>IF(LEN(D56)&gt;0,D56,"")</f>
        <v>**</v>
      </c>
      <c r="O67" s="122" t="s">
        <v>205</v>
      </c>
      <c r="P67" s="52"/>
    </row>
    <row r="68" spans="2:22" ht="38.25" hidden="1" customHeight="1">
      <c r="B68" s="235" t="s">
        <v>196</v>
      </c>
      <c r="C68" s="6" t="s">
        <v>204</v>
      </c>
      <c r="D68" s="308" t="s">
        <v>204</v>
      </c>
      <c r="E68" s="309"/>
      <c r="F68" s="309"/>
      <c r="G68" s="309"/>
      <c r="H68" s="309"/>
      <c r="I68" s="309"/>
      <c r="J68" s="309"/>
      <c r="K68" s="103"/>
      <c r="L68" s="302"/>
      <c r="M68" s="5" t="s">
        <v>58</v>
      </c>
      <c r="N68" s="76" t="str">
        <f>IF(LEN(D57)&gt;0,D57,"")</f>
        <v>**</v>
      </c>
      <c r="O68" s="122" t="s">
        <v>205</v>
      </c>
      <c r="P68" s="52"/>
    </row>
    <row r="69" spans="2:22" ht="22.5" hidden="1" customHeight="1">
      <c r="B69" s="235" t="s">
        <v>196</v>
      </c>
      <c r="C69" s="6" t="s">
        <v>204</v>
      </c>
      <c r="D69" s="308" t="s">
        <v>204</v>
      </c>
      <c r="E69" s="309"/>
      <c r="F69" s="309"/>
      <c r="G69" s="309"/>
      <c r="H69" s="309"/>
      <c r="I69" s="309"/>
      <c r="J69" s="309"/>
      <c r="K69" s="103"/>
      <c r="L69" s="302"/>
      <c r="M69" s="14" t="s">
        <v>59</v>
      </c>
      <c r="N69" s="310" t="str">
        <f>IF(LEN(G58)&gt;0,I58,"")</f>
        <v>**</v>
      </c>
      <c r="O69" s="122" t="s">
        <v>205</v>
      </c>
      <c r="P69" s="52"/>
    </row>
    <row r="70" spans="2:22" ht="47.25" hidden="1" customHeight="1">
      <c r="B70" s="235" t="s">
        <v>196</v>
      </c>
      <c r="C70" s="6"/>
      <c r="D70" s="308" t="s">
        <v>204</v>
      </c>
      <c r="E70" s="309"/>
      <c r="F70" s="309"/>
      <c r="G70" s="309"/>
      <c r="H70" s="309"/>
      <c r="I70" s="309"/>
      <c r="J70" s="309"/>
      <c r="K70" s="103"/>
      <c r="L70" s="311"/>
      <c r="M70" s="14" t="s">
        <v>60</v>
      </c>
      <c r="N70" s="310" t="str">
        <f>IF(LEN(I58)&gt;0,I58,"")</f>
        <v>**</v>
      </c>
      <c r="O70" s="122" t="s">
        <v>205</v>
      </c>
      <c r="P70" s="52"/>
      <c r="T70" s="234"/>
    </row>
    <row r="71" spans="2:22" ht="22.5" hidden="1" customHeight="1">
      <c r="B71" s="235"/>
      <c r="C71" s="248"/>
      <c r="D71" s="312" t="s">
        <v>204</v>
      </c>
      <c r="E71" s="268"/>
      <c r="F71" s="268"/>
      <c r="G71" s="268"/>
      <c r="H71" s="268"/>
      <c r="I71" s="268"/>
      <c r="J71" s="268"/>
      <c r="K71" s="313"/>
      <c r="L71" s="311"/>
      <c r="M71" s="5" t="s">
        <v>61</v>
      </c>
      <c r="N71" s="76" t="str">
        <f>IF(LEN(D59)&gt;0,D59,"")</f>
        <v>**</v>
      </c>
      <c r="O71" s="122" t="s">
        <v>205</v>
      </c>
      <c r="P71" s="52"/>
      <c r="T71" s="234"/>
    </row>
    <row r="72" spans="2:22" ht="38.25" hidden="1" customHeight="1">
      <c r="B72" s="235" t="s">
        <v>196</v>
      </c>
      <c r="C72" s="6"/>
      <c r="D72" s="314" t="s">
        <v>204</v>
      </c>
      <c r="E72" s="315"/>
      <c r="F72" s="315"/>
      <c r="G72" s="315"/>
      <c r="H72" s="315"/>
      <c r="I72" s="315"/>
      <c r="J72" s="315"/>
      <c r="K72" s="316"/>
      <c r="L72" s="311"/>
      <c r="M72" s="5" t="s">
        <v>62</v>
      </c>
      <c r="N72" s="76" t="str">
        <f t="shared" ref="N72:N75" si="9">IF(LEN(D60)&gt;0,D60,"")</f>
        <v>**</v>
      </c>
      <c r="O72" s="122" t="s">
        <v>205</v>
      </c>
      <c r="P72" s="52"/>
    </row>
    <row r="73" spans="2:22" ht="22.5" hidden="1" customHeight="1">
      <c r="B73" s="235" t="s">
        <v>196</v>
      </c>
      <c r="C73" s="5" t="s">
        <v>190</v>
      </c>
      <c r="D73" s="270" t="s">
        <v>204</v>
      </c>
      <c r="E73" s="97"/>
      <c r="F73" s="97"/>
      <c r="G73" s="272"/>
      <c r="H73" s="263"/>
      <c r="I73" s="264"/>
      <c r="J73" s="232" t="b">
        <v>0</v>
      </c>
      <c r="K73" s="317" t="b">
        <v>0</v>
      </c>
      <c r="L73" s="311"/>
      <c r="M73" s="5" t="s">
        <v>63</v>
      </c>
      <c r="N73" s="76" t="str">
        <f t="shared" si="9"/>
        <v>**</v>
      </c>
      <c r="O73" s="122" t="s">
        <v>205</v>
      </c>
      <c r="P73" s="52"/>
    </row>
    <row r="74" spans="2:22" ht="22.5" hidden="1" customHeight="1">
      <c r="B74" s="265" t="s">
        <v>202</v>
      </c>
      <c r="C74" s="5" t="s">
        <v>190</v>
      </c>
      <c r="D74" s="318"/>
      <c r="E74" s="319"/>
      <c r="F74" s="319"/>
      <c r="G74" s="319"/>
      <c r="H74" s="319"/>
      <c r="I74" s="320" t="b">
        <v>0</v>
      </c>
      <c r="J74" s="320" t="b">
        <v>0</v>
      </c>
      <c r="K74" s="321" t="b">
        <v>0</v>
      </c>
      <c r="L74" s="311"/>
      <c r="M74" s="5" t="s">
        <v>64</v>
      </c>
      <c r="N74" s="76" t="str">
        <f t="shared" si="9"/>
        <v>**</v>
      </c>
      <c r="O74" s="122" t="s">
        <v>205</v>
      </c>
      <c r="P74" s="75"/>
      <c r="Q74" s="75"/>
    </row>
    <row r="75" spans="2:22" ht="22.5" hidden="1" customHeight="1">
      <c r="B75" s="235" t="s">
        <v>196</v>
      </c>
      <c r="C75" s="5" t="s">
        <v>190</v>
      </c>
      <c r="D75" s="276" t="s">
        <v>204</v>
      </c>
      <c r="E75" s="97"/>
      <c r="F75" s="97"/>
      <c r="G75" s="272"/>
      <c r="H75" s="263"/>
      <c r="I75" s="264"/>
      <c r="J75" s="232" t="b">
        <v>1</v>
      </c>
      <c r="K75" s="233"/>
      <c r="L75" s="311"/>
      <c r="M75" s="5" t="s">
        <v>65</v>
      </c>
      <c r="N75" s="76" t="str">
        <f t="shared" si="9"/>
        <v>**</v>
      </c>
      <c r="O75" s="122" t="s">
        <v>205</v>
      </c>
      <c r="P75" s="52"/>
    </row>
    <row r="76" spans="2:22" ht="22.5" hidden="1" customHeight="1">
      <c r="B76" s="265" t="s">
        <v>196</v>
      </c>
      <c r="C76" s="5" t="s">
        <v>190</v>
      </c>
      <c r="D76" s="318"/>
      <c r="E76" s="319"/>
      <c r="F76" s="319"/>
      <c r="G76" s="319"/>
      <c r="H76" s="319"/>
      <c r="I76" s="320" t="b">
        <v>0</v>
      </c>
      <c r="J76" s="320" t="b">
        <v>0</v>
      </c>
      <c r="K76" s="321" t="b">
        <v>0</v>
      </c>
      <c r="L76" s="311"/>
      <c r="M76" s="5" t="s">
        <v>66</v>
      </c>
      <c r="N76" s="76" t="str">
        <f>IF(LEN(D64)&gt;0,D64,"")</f>
        <v>**</v>
      </c>
      <c r="O76" s="122" t="s">
        <v>205</v>
      </c>
      <c r="P76" s="52"/>
    </row>
    <row r="77" spans="2:22" ht="22.5" customHeight="1">
      <c r="B77" s="235" t="s">
        <v>202</v>
      </c>
      <c r="C77" s="322" t="s">
        <v>227</v>
      </c>
      <c r="D77" s="276"/>
      <c r="E77" s="97"/>
      <c r="F77" s="97"/>
      <c r="G77" s="272"/>
      <c r="H77" s="263"/>
      <c r="I77" s="264"/>
      <c r="J77" s="232" t="b">
        <v>1</v>
      </c>
      <c r="K77" s="323" t="str">
        <f>IF(M103=1,"※1 参照","※ 参照")</f>
        <v>※ 参照</v>
      </c>
      <c r="L77" s="311"/>
      <c r="M77" s="5" t="s">
        <v>67</v>
      </c>
      <c r="N77" s="76" t="str">
        <f>IF(LEN(D65)&gt;0,D65,"")</f>
        <v>**</v>
      </c>
      <c r="O77" s="122" t="s">
        <v>205</v>
      </c>
      <c r="P77" s="52"/>
    </row>
    <row r="78" spans="2:22" ht="22.5" hidden="1" customHeight="1">
      <c r="B78" s="235" t="s">
        <v>196</v>
      </c>
      <c r="C78" s="322"/>
      <c r="D78" s="276" t="s">
        <v>190</v>
      </c>
      <c r="E78" s="97"/>
      <c r="F78" s="97"/>
      <c r="G78" s="272"/>
      <c r="H78" s="263"/>
      <c r="I78" s="264"/>
      <c r="J78" s="232" t="b">
        <v>1</v>
      </c>
      <c r="K78" s="323" t="str">
        <f>IF(M103=1,"※2 参照","※ 参照")</f>
        <v>※ 参照</v>
      </c>
      <c r="L78" s="311"/>
      <c r="M78" s="15" t="s">
        <v>68</v>
      </c>
      <c r="N78" s="76" t="str">
        <f t="shared" ref="N78" si="10">IF(LEN(D66)&gt;0,D66,"")</f>
        <v>**</v>
      </c>
      <c r="O78" s="122" t="s">
        <v>205</v>
      </c>
      <c r="P78" s="52"/>
    </row>
    <row r="79" spans="2:22" ht="22.5" hidden="1" customHeight="1">
      <c r="B79" s="235" t="s">
        <v>196</v>
      </c>
      <c r="C79" s="322"/>
      <c r="D79" s="276" t="s">
        <v>190</v>
      </c>
      <c r="E79" s="97"/>
      <c r="F79" s="97"/>
      <c r="G79" s="272"/>
      <c r="H79" s="263"/>
      <c r="I79" s="264"/>
      <c r="J79" s="232" t="b">
        <v>1</v>
      </c>
      <c r="K79" s="198"/>
      <c r="L79" s="311"/>
      <c r="M79" s="15" t="s">
        <v>69</v>
      </c>
      <c r="N79" s="76" t="str">
        <f>IF(LEN(D67)&gt;0,D67,"")</f>
        <v>**</v>
      </c>
      <c r="O79" s="122" t="s">
        <v>205</v>
      </c>
      <c r="P79" s="52"/>
    </row>
    <row r="80" spans="2:22" ht="72.75" customHeight="1">
      <c r="B80" s="235" t="s">
        <v>202</v>
      </c>
      <c r="C80" s="5" t="s">
        <v>228</v>
      </c>
      <c r="D80" s="324"/>
      <c r="E80" s="325"/>
      <c r="F80" s="325"/>
      <c r="G80" s="325"/>
      <c r="H80" s="325"/>
      <c r="I80" s="325"/>
      <c r="J80" s="325"/>
      <c r="K80" s="326"/>
      <c r="L80" s="52"/>
      <c r="M80" s="16" t="s">
        <v>70</v>
      </c>
      <c r="N80" s="327" t="str">
        <f>IF(LEN(C68)&gt;0,C68,"**")</f>
        <v>**</v>
      </c>
      <c r="O80" s="122" t="s">
        <v>205</v>
      </c>
      <c r="P80" s="24">
        <f>ROUNDDOWN(U80,0)+V80</f>
        <v>1</v>
      </c>
      <c r="S80" s="124">
        <f>LENB(D80)</f>
        <v>0</v>
      </c>
      <c r="T80" s="24">
        <f>S80/V80</f>
        <v>0</v>
      </c>
      <c r="U80" s="24">
        <f>S80/66</f>
        <v>0</v>
      </c>
      <c r="V80" s="24">
        <f>LEN(D80)-LEN(SUBSTITUTE(D80,CHAR(10),""))+1</f>
        <v>1</v>
      </c>
    </row>
    <row r="81" spans="2:19" ht="12.75" customHeight="1">
      <c r="B81" s="328"/>
      <c r="D81" s="329"/>
      <c r="E81" s="330"/>
      <c r="F81" s="330"/>
      <c r="G81" s="330"/>
      <c r="H81" s="330"/>
      <c r="I81" s="330"/>
      <c r="J81" s="24"/>
      <c r="K81" s="331"/>
      <c r="M81" s="1">
        <v>68</v>
      </c>
      <c r="N81" s="327" t="str">
        <f>IF(LEN(D68)&gt;0,D68,"")</f>
        <v>**</v>
      </c>
      <c r="O81" s="64" t="s">
        <v>205</v>
      </c>
    </row>
    <row r="82" spans="2:19" ht="15" customHeight="1">
      <c r="B82" s="332" t="b">
        <v>0</v>
      </c>
      <c r="C82" s="333"/>
      <c r="D82" s="334"/>
      <c r="E82" s="334"/>
      <c r="F82" s="334"/>
      <c r="G82" s="334"/>
      <c r="H82" s="334"/>
      <c r="I82" s="334"/>
      <c r="J82" s="334"/>
      <c r="K82" s="334"/>
      <c r="M82" s="16" t="s">
        <v>71</v>
      </c>
      <c r="N82" s="327" t="str">
        <f>IF(LEN(C69)&gt;0,C69,"**")</f>
        <v>**</v>
      </c>
      <c r="O82" s="64" t="s">
        <v>205</v>
      </c>
    </row>
    <row r="83" spans="2:19" ht="12.75" customHeight="1">
      <c r="B83" s="328"/>
      <c r="C83" s="335" t="str">
        <f>IF(M103=1,"※1 個人情報の取扱いについて","※個人情報の取扱いについて")</f>
        <v>※個人情報の取扱いについて</v>
      </c>
      <c r="D83" s="336"/>
      <c r="E83" s="330"/>
      <c r="F83" s="330"/>
      <c r="G83" s="330"/>
      <c r="H83" s="330"/>
      <c r="I83" s="330"/>
      <c r="J83" s="24"/>
      <c r="K83" s="331"/>
      <c r="M83" s="1">
        <v>69</v>
      </c>
      <c r="N83" s="327" t="str">
        <f>IF(LEN(D69)&gt;0,D69,"")</f>
        <v>**</v>
      </c>
      <c r="O83" s="64" t="s">
        <v>205</v>
      </c>
    </row>
    <row r="84" spans="2:19" ht="74.25" customHeight="1">
      <c r="B84" s="328"/>
      <c r="C84" s="337" t="s">
        <v>229</v>
      </c>
      <c r="D84" s="338"/>
      <c r="E84" s="338"/>
      <c r="F84" s="338"/>
      <c r="G84" s="338"/>
      <c r="H84" s="338"/>
      <c r="I84" s="338"/>
      <c r="J84" s="338"/>
      <c r="K84" s="339"/>
      <c r="M84" s="16" t="s">
        <v>72</v>
      </c>
      <c r="N84" s="327" t="str">
        <f>IF(LEN(C70)&gt;0,C70,"**")</f>
        <v>**</v>
      </c>
      <c r="O84" s="64" t="s">
        <v>205</v>
      </c>
    </row>
    <row r="85" spans="2:19" ht="17.25" hidden="1" customHeight="1">
      <c r="B85" s="328"/>
      <c r="C85" s="340" t="str">
        <f>IF(M103=1,"※2 研修データの２次利用について","※研修データの２次利用について")</f>
        <v>※研修データの２次利用について</v>
      </c>
      <c r="D85" s="340"/>
      <c r="E85" s="340"/>
      <c r="F85" s="340"/>
      <c r="G85" s="340"/>
      <c r="H85" s="340"/>
      <c r="I85" s="340"/>
      <c r="J85" s="340"/>
      <c r="K85" s="340"/>
      <c r="M85" s="1">
        <v>70</v>
      </c>
      <c r="N85" s="327" t="str">
        <f>IF(LEN(D70)&gt;0,D70,"")</f>
        <v>**</v>
      </c>
      <c r="O85" s="64" t="s">
        <v>205</v>
      </c>
    </row>
    <row r="86" spans="2:19" ht="62.25" hidden="1" customHeight="1">
      <c r="B86" s="341"/>
      <c r="C86" s="337" t="s">
        <v>230</v>
      </c>
      <c r="D86" s="338"/>
      <c r="E86" s="338"/>
      <c r="F86" s="338"/>
      <c r="G86" s="338"/>
      <c r="H86" s="338"/>
      <c r="I86" s="338"/>
      <c r="J86" s="338"/>
      <c r="K86" s="339"/>
      <c r="M86" s="16" t="s">
        <v>73</v>
      </c>
      <c r="N86" s="327" t="str">
        <f>IF(LEN(G43)&gt;0,G43,"**")</f>
        <v>-</v>
      </c>
      <c r="O86" s="342" t="s">
        <v>205</v>
      </c>
    </row>
    <row r="87" spans="2:19" ht="62.25" hidden="1" customHeight="1">
      <c r="B87" s="341"/>
      <c r="C87" s="337" t="s">
        <v>231</v>
      </c>
      <c r="D87" s="338"/>
      <c r="E87" s="338"/>
      <c r="F87" s="338"/>
      <c r="G87" s="338"/>
      <c r="H87" s="338"/>
      <c r="I87" s="338"/>
      <c r="J87" s="338"/>
      <c r="K87" s="339"/>
      <c r="M87" s="17" t="s">
        <v>74</v>
      </c>
      <c r="N87" s="343" t="str">
        <f>IF(LEN(D71)&gt;0,D71,"")</f>
        <v>**</v>
      </c>
      <c r="O87" s="342" t="s">
        <v>182</v>
      </c>
    </row>
    <row r="88" spans="2:19" ht="62.25" customHeight="1">
      <c r="B88" s="341"/>
      <c r="C88" s="344"/>
      <c r="D88" s="344"/>
      <c r="E88" s="344"/>
      <c r="F88" s="344"/>
      <c r="G88" s="344"/>
      <c r="H88" s="344"/>
      <c r="I88" s="344"/>
      <c r="J88" s="344"/>
      <c r="K88" s="344"/>
      <c r="M88" s="15" t="s">
        <v>75</v>
      </c>
      <c r="N88" s="343" t="str">
        <f>IF(LEN(D72)&gt;0,D72,"")</f>
        <v>**</v>
      </c>
      <c r="O88" s="342" t="s">
        <v>205</v>
      </c>
    </row>
    <row r="89" spans="2:19" ht="12.75" hidden="1" customHeight="1">
      <c r="B89" s="341"/>
      <c r="D89" s="336"/>
      <c r="E89" s="330"/>
      <c r="F89" s="330"/>
      <c r="G89" s="330"/>
      <c r="H89" s="330"/>
      <c r="I89" s="330"/>
      <c r="J89" s="24"/>
      <c r="K89" s="331"/>
      <c r="M89" s="5" t="s">
        <v>76</v>
      </c>
      <c r="N89" s="345" t="str">
        <f>IF(LEN(D73)&gt;0,D73,"")</f>
        <v>**</v>
      </c>
      <c r="O89" s="342" t="s">
        <v>205</v>
      </c>
    </row>
    <row r="90" spans="2:19" ht="12.75" hidden="1" customHeight="1">
      <c r="B90" s="341"/>
      <c r="D90" s="346"/>
      <c r="J90" s="24"/>
      <c r="K90" s="24"/>
      <c r="M90" s="5" t="s">
        <v>77</v>
      </c>
      <c r="N90" s="345" t="str">
        <f>IF(N89="**","**",S90)</f>
        <v>**</v>
      </c>
      <c r="O90" s="342" t="s">
        <v>205</v>
      </c>
      <c r="P90" s="347" t="b">
        <v>0</v>
      </c>
      <c r="Q90" s="347" t="b">
        <v>0</v>
      </c>
      <c r="R90" s="348" t="b">
        <v>1</v>
      </c>
      <c r="S90" s="24">
        <f>IF(P90=TRUE,1,0)+IF(Q90=TRUE,2,0)+IF(R90=TRUE,4,0)</f>
        <v>4</v>
      </c>
    </row>
    <row r="91" spans="2:19" ht="12.75" hidden="1" customHeight="1">
      <c r="B91" s="341"/>
      <c r="C91" s="349"/>
      <c r="E91" s="350"/>
      <c r="F91" s="351"/>
      <c r="G91" s="351"/>
      <c r="H91" s="351"/>
      <c r="I91" s="351"/>
      <c r="J91" s="351"/>
      <c r="M91" s="5" t="s">
        <v>78</v>
      </c>
      <c r="N91" s="345" t="str">
        <f t="shared" ref="N91:N94" si="11">IF(LEN(D75)&gt;0,D75,"")</f>
        <v>**</v>
      </c>
      <c r="O91" s="342" t="s">
        <v>205</v>
      </c>
    </row>
    <row r="92" spans="2:19" ht="87" hidden="1" customHeight="1">
      <c r="B92" s="341"/>
      <c r="C92" s="352"/>
      <c r="D92" s="353"/>
      <c r="E92" s="350"/>
      <c r="M92" s="5" t="s">
        <v>79</v>
      </c>
      <c r="N92" s="345" t="str">
        <f>IF(N91="**","**",S92)</f>
        <v>**</v>
      </c>
      <c r="O92" s="342" t="s">
        <v>205</v>
      </c>
      <c r="P92" s="347" t="b">
        <v>0</v>
      </c>
      <c r="Q92" s="347" t="b">
        <v>0</v>
      </c>
      <c r="R92" s="348" t="b">
        <v>0</v>
      </c>
      <c r="S92" s="24">
        <f>IF(P92=TRUE,1,0)+IF(Q92=TRUE,2,0)+IF(R92=TRUE,4,0)</f>
        <v>0</v>
      </c>
    </row>
    <row r="93" spans="2:19" ht="24" hidden="1">
      <c r="B93" s="341" t="s">
        <v>232</v>
      </c>
      <c r="C93" s="352"/>
      <c r="D93" s="353"/>
      <c r="E93" s="353"/>
      <c r="F93" s="351">
        <v>0</v>
      </c>
      <c r="G93" s="351">
        <v>0</v>
      </c>
      <c r="H93" s="351">
        <v>0</v>
      </c>
      <c r="I93" s="351">
        <v>0</v>
      </c>
      <c r="J93" s="351">
        <v>0</v>
      </c>
      <c r="M93" s="18" t="s">
        <v>80</v>
      </c>
      <c r="N93" s="345" t="str">
        <f>IF(LEN(D77)&gt;0,D77,"")</f>
        <v/>
      </c>
      <c r="O93" s="342" t="s">
        <v>182</v>
      </c>
    </row>
    <row r="94" spans="2:19" hidden="1">
      <c r="B94" s="341" t="s">
        <v>233</v>
      </c>
      <c r="C94" s="352"/>
      <c r="D94" s="354"/>
      <c r="F94" s="353">
        <v>100</v>
      </c>
      <c r="G94" s="353">
        <v>100</v>
      </c>
      <c r="H94" s="353">
        <v>100</v>
      </c>
      <c r="I94" s="24">
        <v>100</v>
      </c>
      <c r="J94" s="24">
        <v>100</v>
      </c>
      <c r="M94" s="18" t="s">
        <v>81</v>
      </c>
      <c r="N94" s="345" t="str">
        <f t="shared" si="11"/>
        <v>**</v>
      </c>
      <c r="O94" s="342" t="s">
        <v>182</v>
      </c>
    </row>
    <row r="95" spans="2:19" hidden="1">
      <c r="B95" s="341" t="s">
        <v>234</v>
      </c>
      <c r="C95" s="352"/>
      <c r="D95" s="353"/>
      <c r="F95" s="355"/>
      <c r="G95" s="353"/>
      <c r="H95" s="353"/>
      <c r="J95" s="24"/>
      <c r="M95" s="18" t="s">
        <v>82</v>
      </c>
      <c r="N95" s="345" t="str">
        <f>IF(LEN(D79)&gt;0,D79,"")</f>
        <v>**</v>
      </c>
      <c r="O95" s="342" t="s">
        <v>205</v>
      </c>
    </row>
    <row r="96" spans="2:19" hidden="1">
      <c r="B96" s="341" t="s">
        <v>235</v>
      </c>
      <c r="C96" s="352"/>
      <c r="D96" s="353"/>
      <c r="E96" s="353"/>
      <c r="F96" s="353"/>
      <c r="G96" s="353"/>
      <c r="H96" s="353"/>
      <c r="J96" s="24"/>
      <c r="M96" s="19" t="s">
        <v>83</v>
      </c>
      <c r="N96" s="345" t="str">
        <f>IF(LEN(D80)&gt;0,D80,"")</f>
        <v/>
      </c>
      <c r="O96" s="342" t="s">
        <v>182</v>
      </c>
    </row>
    <row r="97" spans="2:15" ht="14.25" hidden="1" customHeight="1">
      <c r="B97" s="341" t="s">
        <v>236</v>
      </c>
      <c r="C97" s="349"/>
      <c r="D97" s="350"/>
      <c r="E97" s="350"/>
      <c r="F97" s="350"/>
      <c r="G97" s="356"/>
      <c r="M97" s="1"/>
      <c r="N97" s="43"/>
      <c r="O97" s="342"/>
    </row>
    <row r="98" spans="2:15" ht="14.25" hidden="1" customHeight="1">
      <c r="B98" s="341" t="s">
        <v>237</v>
      </c>
      <c r="C98" s="350"/>
      <c r="D98" s="350"/>
      <c r="E98" s="357"/>
      <c r="I98" s="358"/>
      <c r="L98" s="24">
        <f>SUM(L9:L97)</f>
        <v>0</v>
      </c>
      <c r="M98" s="1"/>
      <c r="N98" s="43"/>
    </row>
    <row r="99" spans="2:15" ht="14.25" hidden="1" customHeight="1">
      <c r="B99" s="341" t="s">
        <v>238</v>
      </c>
      <c r="C99" s="350"/>
      <c r="D99" s="350"/>
      <c r="E99" s="357"/>
      <c r="I99" s="35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41" t="s">
        <v>239</v>
      </c>
      <c r="C100" s="349"/>
      <c r="M100" s="1"/>
      <c r="N100" s="43"/>
    </row>
    <row r="101" spans="2:15" hidden="1">
      <c r="B101" s="341" t="s">
        <v>240</v>
      </c>
      <c r="C101" s="349"/>
      <c r="M101" s="1"/>
      <c r="N101" s="43"/>
    </row>
    <row r="102" spans="2:15" hidden="1">
      <c r="B102" s="341" t="s">
        <v>241</v>
      </c>
      <c r="C102" s="349"/>
      <c r="M102" s="48">
        <v>1</v>
      </c>
      <c r="N102" s="49" t="str">
        <f>IF(LEN(G43)&gt;0,IF(LEN(G44)&gt;0,G44,""),"**")</f>
        <v>**</v>
      </c>
    </row>
    <row r="103" spans="2:15" ht="12.75" hidden="1" customHeight="1">
      <c r="B103" s="341" t="s">
        <v>242</v>
      </c>
      <c r="C103" s="349"/>
      <c r="M103" s="1">
        <v>0</v>
      </c>
      <c r="N103" s="49" t="str">
        <f>IF(LEN(G43)&gt;0,IF(LEN(G45)&gt;0,G45,""),"**")</f>
        <v>**</v>
      </c>
    </row>
    <row r="104" spans="2:15" ht="12.75" hidden="1" customHeight="1">
      <c r="B104" s="341" t="s">
        <v>243</v>
      </c>
      <c r="C104" s="349"/>
      <c r="M104" s="1">
        <v>0</v>
      </c>
      <c r="N104" s="49" t="str">
        <f>IF(LEN(G43)&gt;0,IF(LEN(G46)&gt;0,G46,""),"**")</f>
        <v>**</v>
      </c>
    </row>
    <row r="105" spans="2:15" ht="12.75" hidden="1" customHeight="1">
      <c r="B105" s="341" t="s">
        <v>244</v>
      </c>
      <c r="C105" s="349"/>
      <c r="M105" s="1"/>
      <c r="N105" s="43"/>
    </row>
    <row r="106" spans="2:15" ht="12.75" hidden="1" customHeight="1">
      <c r="B106" s="341" t="s">
        <v>245</v>
      </c>
      <c r="C106" s="349"/>
      <c r="H106" s="24" t="s">
        <v>246</v>
      </c>
      <c r="J106" s="24" t="s">
        <v>247</v>
      </c>
      <c r="K106" s="24" t="s">
        <v>248</v>
      </c>
      <c r="M106" s="1"/>
      <c r="N106" s="43"/>
    </row>
    <row r="107" spans="2:15" ht="12.75" hidden="1" customHeight="1">
      <c r="B107" s="341" t="s">
        <v>249</v>
      </c>
      <c r="C107" s="349"/>
      <c r="H107" s="24" t="s">
        <v>248</v>
      </c>
      <c r="J107" s="234" t="s">
        <v>250</v>
      </c>
      <c r="K107" s="24" t="s">
        <v>251</v>
      </c>
      <c r="L107" s="24" t="s">
        <v>251</v>
      </c>
      <c r="M107" s="1"/>
      <c r="N107" s="43"/>
    </row>
    <row r="108" spans="2:15" ht="12.75" hidden="1" customHeight="1">
      <c r="B108" s="341" t="s">
        <v>252</v>
      </c>
      <c r="C108" s="349"/>
      <c r="H108" s="24" t="s">
        <v>253</v>
      </c>
      <c r="J108" s="234" t="s">
        <v>254</v>
      </c>
      <c r="K108" s="24" t="s">
        <v>255</v>
      </c>
      <c r="L108" s="24" t="s">
        <v>255</v>
      </c>
      <c r="M108" s="1"/>
      <c r="N108" s="43"/>
    </row>
    <row r="109" spans="2:15" ht="12.75" hidden="1" customHeight="1">
      <c r="B109" s="341" t="s">
        <v>256</v>
      </c>
      <c r="C109" s="349"/>
      <c r="J109" s="234" t="s">
        <v>257</v>
      </c>
      <c r="K109" s="234" t="s">
        <v>258</v>
      </c>
      <c r="L109" s="234" t="s">
        <v>259</v>
      </c>
      <c r="M109" s="24"/>
      <c r="N109" s="24"/>
    </row>
    <row r="110" spans="2:15" ht="12.75" hidden="1" customHeight="1">
      <c r="B110" s="341" t="s">
        <v>260</v>
      </c>
      <c r="C110" s="349"/>
      <c r="J110" s="234" t="s">
        <v>261</v>
      </c>
      <c r="K110" s="234" t="s">
        <v>262</v>
      </c>
      <c r="L110" s="234" t="s">
        <v>259</v>
      </c>
      <c r="M110" s="24"/>
      <c r="N110" s="24"/>
    </row>
    <row r="111" spans="2:15" ht="12.75" hidden="1" customHeight="1">
      <c r="B111" s="341" t="s">
        <v>263</v>
      </c>
      <c r="C111" s="349"/>
      <c r="H111" s="24" t="s">
        <v>253</v>
      </c>
      <c r="J111" s="359" t="s">
        <v>264</v>
      </c>
      <c r="K111" s="234" t="s">
        <v>264</v>
      </c>
      <c r="L111" s="234" t="s">
        <v>265</v>
      </c>
      <c r="M111" s="24"/>
      <c r="N111" s="24"/>
    </row>
    <row r="112" spans="2:15" ht="12.75" hidden="1" customHeight="1">
      <c r="B112" s="341" t="s">
        <v>266</v>
      </c>
      <c r="C112" s="349"/>
      <c r="M112" s="24"/>
      <c r="N112" s="24"/>
    </row>
    <row r="113" spans="2:14" ht="12.75" hidden="1" customHeight="1">
      <c r="B113" s="341" t="s">
        <v>267</v>
      </c>
      <c r="C113" s="349"/>
      <c r="M113" s="24"/>
      <c r="N113" s="24"/>
    </row>
    <row r="114" spans="2:14" ht="12.75" hidden="1" customHeight="1">
      <c r="B114" s="341" t="s">
        <v>268</v>
      </c>
      <c r="C114" s="349"/>
      <c r="M114" s="24"/>
      <c r="N114" s="24"/>
    </row>
    <row r="115" spans="2:14" ht="12.75" hidden="1" customHeight="1">
      <c r="B115" s="341" t="s">
        <v>269</v>
      </c>
      <c r="C115" s="349"/>
      <c r="M115" s="24"/>
      <c r="N115" s="24"/>
    </row>
    <row r="116" spans="2:14" ht="12.75" hidden="1" customHeight="1">
      <c r="B116" s="341" t="s">
        <v>270</v>
      </c>
      <c r="C116" s="349"/>
      <c r="M116" s="24"/>
      <c r="N116" s="24"/>
    </row>
    <row r="117" spans="2:14" ht="12.75" hidden="1" customHeight="1">
      <c r="B117" s="341" t="s">
        <v>271</v>
      </c>
      <c r="C117" s="349"/>
      <c r="M117" s="24"/>
      <c r="N117" s="24"/>
    </row>
    <row r="118" spans="2:14" ht="12.75" hidden="1" customHeight="1">
      <c r="B118" s="341" t="s">
        <v>272</v>
      </c>
      <c r="C118" s="349"/>
      <c r="M118" s="24"/>
      <c r="N118" s="24"/>
    </row>
    <row r="119" spans="2:14" ht="12.75" hidden="1" customHeight="1">
      <c r="B119" s="341" t="s">
        <v>273</v>
      </c>
      <c r="C119" s="349"/>
      <c r="M119" s="24"/>
      <c r="N119" s="24"/>
    </row>
    <row r="120" spans="2:14" ht="12.75" hidden="1" customHeight="1">
      <c r="B120" s="341" t="s">
        <v>274</v>
      </c>
      <c r="C120" s="349"/>
      <c r="M120" s="24"/>
      <c r="N120" s="24"/>
    </row>
    <row r="121" spans="2:14" ht="12.75" hidden="1" customHeight="1">
      <c r="B121" s="341" t="s">
        <v>275</v>
      </c>
      <c r="C121" s="349"/>
      <c r="D121" s="24">
        <v>1</v>
      </c>
      <c r="E121" s="24" t="s">
        <v>276</v>
      </c>
      <c r="F121" s="355">
        <v>1</v>
      </c>
    </row>
    <row r="122" spans="2:14" ht="12.75" hidden="1" customHeight="1">
      <c r="B122" s="341" t="s">
        <v>277</v>
      </c>
      <c r="C122" s="349"/>
      <c r="D122" s="24" t="s">
        <v>182</v>
      </c>
    </row>
    <row r="123" spans="2:14" ht="12.75" hidden="1" customHeight="1">
      <c r="B123" s="341" t="s">
        <v>278</v>
      </c>
      <c r="C123" s="349"/>
      <c r="D123" s="24" t="s">
        <v>182</v>
      </c>
      <c r="E123" s="117"/>
    </row>
    <row r="124" spans="2:14" ht="12.75" hidden="1" customHeight="1">
      <c r="B124" s="341" t="s">
        <v>279</v>
      </c>
      <c r="C124" s="349"/>
      <c r="D124" s="24" t="s">
        <v>182</v>
      </c>
    </row>
    <row r="125" spans="2:14" ht="12.75" hidden="1" customHeight="1">
      <c r="B125" s="341" t="s">
        <v>280</v>
      </c>
      <c r="C125" s="349"/>
      <c r="D125" s="24" t="s">
        <v>182</v>
      </c>
    </row>
    <row r="126" spans="2:14" ht="12.75" hidden="1" customHeight="1">
      <c r="B126" s="341" t="s">
        <v>281</v>
      </c>
      <c r="C126" s="349"/>
    </row>
    <row r="127" spans="2:14" ht="12.75" hidden="1" customHeight="1">
      <c r="B127" s="341" t="s">
        <v>282</v>
      </c>
      <c r="C127" s="349"/>
    </row>
    <row r="128" spans="2:14" ht="12.75" hidden="1" customHeight="1">
      <c r="B128" s="341" t="s">
        <v>283</v>
      </c>
      <c r="C128" s="349"/>
    </row>
    <row r="129" spans="2:11" ht="12.75" hidden="1" customHeight="1">
      <c r="B129" s="341" t="s">
        <v>284</v>
      </c>
      <c r="C129" s="349"/>
    </row>
    <row r="130" spans="2:11" ht="12.75" hidden="1" customHeight="1">
      <c r="B130" s="341" t="s">
        <v>285</v>
      </c>
      <c r="C130" s="349"/>
    </row>
    <row r="131" spans="2:11" ht="12.75" hidden="1" customHeight="1">
      <c r="B131" s="341" t="s">
        <v>286</v>
      </c>
      <c r="C131" s="349"/>
    </row>
    <row r="132" spans="2:11" ht="12.75" hidden="1" customHeight="1">
      <c r="B132" s="341" t="s">
        <v>287</v>
      </c>
      <c r="C132" s="349"/>
    </row>
    <row r="133" spans="2:11" ht="12.75" hidden="1" customHeight="1">
      <c r="B133" s="341" t="s">
        <v>288</v>
      </c>
      <c r="C133" s="349"/>
    </row>
    <row r="134" spans="2:11" ht="12.75" hidden="1" customHeight="1">
      <c r="B134" s="341" t="s">
        <v>289</v>
      </c>
      <c r="C134" s="349"/>
    </row>
    <row r="135" spans="2:11" ht="12.75" hidden="1" customHeight="1">
      <c r="B135" s="341" t="s">
        <v>290</v>
      </c>
      <c r="C135" s="349"/>
    </row>
    <row r="136" spans="2:11" ht="12.75" hidden="1" customHeight="1">
      <c r="B136" s="341" t="s">
        <v>291</v>
      </c>
      <c r="C136" s="349"/>
      <c r="D136" s="24" t="s">
        <v>292</v>
      </c>
    </row>
    <row r="137" spans="2:11" ht="12.75" hidden="1" customHeight="1">
      <c r="B137" s="341" t="s">
        <v>293</v>
      </c>
      <c r="C137" s="349"/>
      <c r="D137" s="360"/>
      <c r="E137" s="361"/>
      <c r="F137" s="362"/>
      <c r="G137" s="362"/>
      <c r="H137" s="116"/>
    </row>
    <row r="138" spans="2:11" ht="12.75" hidden="1" customHeight="1">
      <c r="B138" s="341" t="s">
        <v>294</v>
      </c>
      <c r="C138" s="349"/>
      <c r="D138" s="360"/>
      <c r="E138" s="361"/>
      <c r="F138" s="362"/>
      <c r="G138" s="362"/>
      <c r="H138" s="116"/>
      <c r="K138" s="75">
        <f>COUNTA(E121:E125)</f>
        <v>1</v>
      </c>
    </row>
    <row r="139" spans="2:11" ht="12.75" hidden="1" customHeight="1">
      <c r="B139" s="341" t="s">
        <v>295</v>
      </c>
      <c r="C139" s="349"/>
      <c r="D139" s="360"/>
      <c r="E139" s="361"/>
      <c r="F139" s="362"/>
      <c r="G139" s="362"/>
      <c r="H139" s="116"/>
    </row>
    <row r="140" spans="2:11" ht="12.75" hidden="1" customHeight="1">
      <c r="B140" s="349"/>
      <c r="C140" s="349"/>
      <c r="D140" s="360"/>
      <c r="E140" s="361"/>
      <c r="F140" s="362"/>
      <c r="G140" s="362"/>
      <c r="H140" s="116"/>
    </row>
    <row r="141" spans="2:11" ht="12.75" hidden="1" customHeight="1">
      <c r="B141" s="349"/>
      <c r="C141" s="349"/>
      <c r="D141" s="360"/>
      <c r="E141" s="361"/>
      <c r="F141" s="362"/>
      <c r="G141" s="362"/>
      <c r="H141" s="116"/>
    </row>
    <row r="142" spans="2:11" ht="12.75" hidden="1" customHeight="1">
      <c r="B142" s="349"/>
      <c r="C142" s="349"/>
      <c r="D142" s="360"/>
      <c r="E142" s="361"/>
      <c r="F142" s="362"/>
      <c r="G142" s="362"/>
      <c r="H142" s="116"/>
    </row>
    <row r="143" spans="2:11" ht="12.75" hidden="1" customHeight="1">
      <c r="B143" s="349"/>
      <c r="C143" s="349"/>
    </row>
    <row r="144" spans="2:11" ht="12.75" hidden="1" customHeight="1">
      <c r="B144" s="349"/>
      <c r="C144" s="349"/>
      <c r="E144" s="363" t="s">
        <v>296</v>
      </c>
    </row>
    <row r="145" spans="2:11" ht="12.75" hidden="1" customHeight="1">
      <c r="B145" s="349"/>
      <c r="C145" s="349"/>
    </row>
    <row r="146" spans="2:11" ht="12.75" hidden="1" customHeight="1">
      <c r="B146" s="349"/>
      <c r="C146" s="349"/>
    </row>
    <row r="147" spans="2:11" ht="12.75" hidden="1" customHeight="1">
      <c r="B147" s="349"/>
      <c r="C147" s="349"/>
    </row>
    <row r="148" spans="2:11" ht="12.75" hidden="1" customHeight="1">
      <c r="B148" s="349"/>
      <c r="C148" s="349"/>
    </row>
    <row r="149" spans="2:11" ht="12.75" hidden="1" customHeight="1">
      <c r="B149" s="349"/>
      <c r="C149" s="349"/>
    </row>
    <row r="150" spans="2:11" ht="12.75" hidden="1" customHeight="1">
      <c r="B150" s="349"/>
      <c r="C150" s="349"/>
    </row>
    <row r="151" spans="2:11" ht="12.75" hidden="1" customHeight="1">
      <c r="B151" s="349"/>
      <c r="C151" s="349"/>
      <c r="K151" s="75">
        <f>COUNTA(D137:D142)</f>
        <v>0</v>
      </c>
    </row>
    <row r="152" spans="2:11" ht="12.75" hidden="1" customHeight="1">
      <c r="B152" s="349"/>
      <c r="C152" s="349"/>
    </row>
    <row r="153" spans="2:11" ht="12.75" hidden="1" customHeight="1">
      <c r="B153" s="349"/>
      <c r="C153" s="349"/>
    </row>
    <row r="154" spans="2:11" ht="12.75" hidden="1" customHeight="1">
      <c r="B154" s="349"/>
      <c r="C154" s="349"/>
    </row>
    <row r="155" spans="2:11" ht="12.75" hidden="1" customHeight="1">
      <c r="B155" s="349"/>
      <c r="C155" s="349"/>
    </row>
    <row r="156" spans="2:11" ht="12.75" hidden="1" customHeight="1">
      <c r="B156" s="349"/>
      <c r="C156" s="349"/>
    </row>
    <row r="157" spans="2:11" ht="12.75" hidden="1" customHeight="1">
      <c r="B157" s="349"/>
      <c r="C157" s="349"/>
    </row>
    <row r="158" spans="2:11" ht="12.75" hidden="1" customHeight="1">
      <c r="B158" s="349"/>
      <c r="C158" s="349"/>
    </row>
    <row r="159" spans="2:11" ht="12.75" hidden="1" customHeight="1">
      <c r="B159" s="349"/>
      <c r="C159" s="349"/>
    </row>
    <row r="160" spans="2:11" ht="12.75" hidden="1" customHeight="1">
      <c r="B160" s="349"/>
      <c r="C160" s="349"/>
    </row>
    <row r="161" spans="2:3" ht="12.75" hidden="1" customHeight="1">
      <c r="B161" s="349"/>
      <c r="C161" s="349"/>
    </row>
    <row r="162" spans="2:3" ht="12.75" hidden="1" customHeight="1">
      <c r="B162" s="349"/>
      <c r="C162" s="349"/>
    </row>
    <row r="163" spans="2:3" ht="12.75" hidden="1" customHeight="1">
      <c r="B163" s="349"/>
      <c r="C163" s="349"/>
    </row>
    <row r="164" spans="2:3" ht="12.75" hidden="1" customHeight="1">
      <c r="B164" s="349"/>
      <c r="C164" s="349"/>
    </row>
    <row r="165" spans="2:3" ht="12.75" hidden="1" customHeight="1">
      <c r="B165" s="349"/>
      <c r="C165" s="349"/>
    </row>
    <row r="166" spans="2:3" ht="12.75" hidden="1" customHeight="1">
      <c r="B166" s="349"/>
      <c r="C166" s="349"/>
    </row>
    <row r="167" spans="2:3" ht="12.75" hidden="1" customHeight="1">
      <c r="B167" s="349"/>
      <c r="C167" s="349"/>
    </row>
    <row r="168" spans="2:3" ht="12.75" hidden="1" customHeight="1">
      <c r="B168" s="349"/>
      <c r="C168" s="349"/>
    </row>
    <row r="169" spans="2:3" ht="12.75" hidden="1" customHeight="1">
      <c r="B169" s="349"/>
      <c r="C169" s="349"/>
    </row>
    <row r="170" spans="2:3" ht="12.75" hidden="1" customHeight="1">
      <c r="B170" s="349"/>
      <c r="C170" s="349"/>
    </row>
    <row r="171" spans="2:3" ht="12.75" hidden="1" customHeight="1">
      <c r="B171" s="349"/>
      <c r="C171" s="349"/>
    </row>
    <row r="172" spans="2:3" ht="12.75" hidden="1" customHeight="1">
      <c r="B172" s="349"/>
      <c r="C172" s="349"/>
    </row>
    <row r="173" spans="2:3" ht="12.75" hidden="1" customHeight="1">
      <c r="B173" s="349"/>
      <c r="C173" s="349"/>
    </row>
    <row r="174" spans="2:3" ht="12.75" hidden="1" customHeight="1">
      <c r="B174" s="349"/>
      <c r="C174" s="349"/>
    </row>
    <row r="175" spans="2:3" ht="12.75" hidden="1" customHeight="1">
      <c r="B175" s="349"/>
      <c r="C175" s="349"/>
    </row>
    <row r="176" spans="2:3" ht="12.75" hidden="1" customHeight="1">
      <c r="B176" s="349"/>
      <c r="C176" s="349"/>
    </row>
    <row r="177" spans="2:4" ht="12.75" hidden="1" customHeight="1">
      <c r="B177" s="349"/>
      <c r="C177" s="349"/>
    </row>
    <row r="178" spans="2:4" ht="12.75" hidden="1" customHeight="1">
      <c r="B178" s="349"/>
      <c r="C178" s="349"/>
    </row>
    <row r="179" spans="2:4" ht="12.75" hidden="1" customHeight="1">
      <c r="B179" s="349"/>
      <c r="C179" s="349"/>
    </row>
    <row r="180" spans="2:4" ht="12.75" hidden="1" customHeight="1">
      <c r="B180" s="349"/>
      <c r="C180" s="349"/>
    </row>
    <row r="181" spans="2:4" ht="12.75" hidden="1" customHeight="1">
      <c r="B181" s="349"/>
      <c r="C181" s="349"/>
    </row>
    <row r="182" spans="2:4" ht="12.75" hidden="1" customHeight="1">
      <c r="B182" s="349"/>
      <c r="C182" s="349"/>
    </row>
    <row r="183" spans="2:4" ht="12.75" hidden="1" customHeight="1">
      <c r="B183" s="349"/>
      <c r="C183" s="349"/>
    </row>
    <row r="184" spans="2:4" ht="12.75" hidden="1" customHeight="1">
      <c r="B184" s="349"/>
      <c r="C184" s="349"/>
    </row>
    <row r="185" spans="2:4" ht="12.75" hidden="1" customHeight="1">
      <c r="B185" s="349"/>
      <c r="C185" s="349"/>
    </row>
    <row r="186" spans="2:4" ht="12.75" hidden="1" customHeight="1">
      <c r="B186" s="349"/>
      <c r="C186" s="349"/>
    </row>
    <row r="187" spans="2:4" ht="12.75" hidden="1" customHeight="1">
      <c r="B187" s="349"/>
      <c r="C187" s="349"/>
    </row>
    <row r="188" spans="2:4" ht="12.75" hidden="1" customHeight="1">
      <c r="B188" s="349"/>
      <c r="C188" s="349"/>
    </row>
    <row r="189" spans="2:4" ht="12.75" hidden="1" customHeight="1">
      <c r="B189" s="349"/>
      <c r="C189" s="349"/>
    </row>
    <row r="190" spans="2:4" ht="12.75" hidden="1" customHeight="1">
      <c r="B190" s="349"/>
      <c r="C190" s="349" t="s">
        <v>297</v>
      </c>
      <c r="D190" s="364" t="s">
        <v>298</v>
      </c>
    </row>
    <row r="191" spans="2:4" ht="12.75" hidden="1" customHeight="1">
      <c r="B191" s="349"/>
      <c r="C191" s="349"/>
    </row>
    <row r="192" spans="2:4" ht="12.75" hidden="1" customHeight="1">
      <c r="B192" s="349"/>
      <c r="C192" s="349"/>
    </row>
    <row r="193" spans="2:5" ht="12.75" hidden="1" customHeight="1">
      <c r="B193" s="349"/>
      <c r="C193" s="349"/>
    </row>
    <row r="194" spans="2:5" ht="12.75" hidden="1" customHeight="1">
      <c r="B194" s="349"/>
      <c r="C194" s="349"/>
      <c r="D194" s="24">
        <v>1</v>
      </c>
      <c r="E194" s="24" t="s">
        <v>299</v>
      </c>
    </row>
    <row r="195" spans="2:5" ht="12.75" hidden="1" customHeight="1">
      <c r="B195" s="349"/>
      <c r="C195" s="349"/>
      <c r="D195" s="24">
        <v>2</v>
      </c>
      <c r="E195" s="24" t="s">
        <v>300</v>
      </c>
    </row>
    <row r="196" spans="2:5" ht="12.75" hidden="1" customHeight="1">
      <c r="B196" s="349"/>
      <c r="C196" s="349"/>
      <c r="D196" s="24">
        <v>3</v>
      </c>
      <c r="E196" s="24" t="s">
        <v>301</v>
      </c>
    </row>
    <row r="197" spans="2:5" ht="12.75" hidden="1" customHeight="1">
      <c r="B197" s="349"/>
      <c r="C197" s="349"/>
    </row>
    <row r="198" spans="2:5" ht="12.75" hidden="1" customHeight="1">
      <c r="B198" s="349"/>
      <c r="C198" s="349"/>
    </row>
    <row r="199" spans="2:5" ht="12.75" customHeight="1">
      <c r="B199" s="349"/>
      <c r="C199" s="349"/>
    </row>
    <row r="200" spans="2:5" ht="12.75" customHeight="1">
      <c r="B200" s="349"/>
      <c r="C200" s="349"/>
    </row>
    <row r="201" spans="2:5" ht="12.75" hidden="1" customHeight="1">
      <c r="B201" s="349"/>
      <c r="C201" s="349"/>
    </row>
    <row r="202" spans="2:5" ht="12.75" hidden="1" customHeight="1">
      <c r="B202" s="349"/>
      <c r="C202" s="349"/>
    </row>
    <row r="203" spans="2:5" ht="12.75" hidden="1" customHeight="1">
      <c r="B203" s="349"/>
      <c r="C203" s="349"/>
    </row>
    <row r="204" spans="2:5" ht="12.75" hidden="1" customHeight="1">
      <c r="B204" s="349"/>
      <c r="C204" s="349"/>
    </row>
    <row r="205" spans="2:5" ht="12.75" hidden="1" customHeight="1">
      <c r="B205" s="349"/>
      <c r="C205" s="349"/>
    </row>
    <row r="206" spans="2:5" ht="12.75" customHeight="1">
      <c r="B206" s="349"/>
      <c r="C206" s="349"/>
    </row>
    <row r="207" spans="2:5" ht="12.75" customHeight="1">
      <c r="B207" s="349"/>
      <c r="C207" s="349"/>
    </row>
    <row r="208" spans="2:5" ht="12.75" hidden="1" customHeight="1">
      <c r="B208" s="349"/>
      <c r="C208" s="349"/>
    </row>
    <row r="209" spans="2:9" ht="12.75" hidden="1" customHeight="1">
      <c r="B209" s="349"/>
      <c r="C209" s="349"/>
      <c r="D209" s="24">
        <v>1</v>
      </c>
      <c r="E209" s="24" t="s">
        <v>302</v>
      </c>
      <c r="I209" s="24">
        <v>3</v>
      </c>
    </row>
    <row r="210" spans="2:9" ht="12.75" hidden="1" customHeight="1">
      <c r="B210" s="349"/>
      <c r="C210" s="349"/>
      <c r="D210" s="24">
        <v>2</v>
      </c>
      <c r="E210" s="24" t="s">
        <v>303</v>
      </c>
    </row>
    <row r="211" spans="2:9" ht="12.75" hidden="1" customHeight="1">
      <c r="B211" s="349"/>
      <c r="C211" s="349"/>
      <c r="D211" s="24">
        <v>3</v>
      </c>
      <c r="E211" s="24" t="s">
        <v>304</v>
      </c>
    </row>
    <row r="212" spans="2:9" ht="12.75" hidden="1" customHeight="1">
      <c r="B212" s="349"/>
      <c r="C212" s="349"/>
      <c r="D212" s="24" t="s">
        <v>182</v>
      </c>
    </row>
    <row r="213" spans="2:9" ht="12.75" hidden="1" customHeight="1">
      <c r="B213" s="349"/>
      <c r="C213" s="349"/>
      <c r="D213" s="24" t="s">
        <v>182</v>
      </c>
    </row>
    <row r="214" spans="2:9" ht="12.75" hidden="1" customHeight="1">
      <c r="B214" s="349"/>
      <c r="C214" s="349"/>
    </row>
    <row r="215" spans="2:9" ht="12.75" customHeight="1">
      <c r="B215" s="349"/>
      <c r="C215" s="349"/>
    </row>
    <row r="216" spans="2:9" ht="12.75" customHeight="1">
      <c r="B216" s="349"/>
      <c r="C216" s="349"/>
    </row>
    <row r="217" spans="2:9" ht="12.75" customHeight="1">
      <c r="B217" s="349"/>
      <c r="C217" s="349"/>
    </row>
    <row r="218" spans="2:9" ht="12.75" customHeight="1">
      <c r="B218" s="349"/>
      <c r="C218" s="349"/>
    </row>
    <row r="219" spans="2:9" ht="12.75" customHeight="1">
      <c r="B219" s="349"/>
      <c r="C219" s="349"/>
    </row>
    <row r="220" spans="2:9" ht="12.75" customHeight="1">
      <c r="B220" s="349"/>
      <c r="C220" s="349"/>
    </row>
    <row r="221" spans="2:9" ht="12.75" customHeight="1">
      <c r="B221" s="349"/>
      <c r="C221" s="349"/>
    </row>
    <row r="222" spans="2:9" ht="12.75" customHeight="1">
      <c r="B222" s="349"/>
      <c r="C222" s="349"/>
    </row>
    <row r="223" spans="2:9" ht="12.75" customHeight="1">
      <c r="B223" s="349"/>
      <c r="C223" s="349"/>
    </row>
    <row r="224" spans="2:9" ht="12.75" customHeight="1">
      <c r="B224" s="349"/>
      <c r="C224" s="349"/>
    </row>
    <row r="225" spans="2:3" ht="12.75" customHeight="1">
      <c r="B225" s="349"/>
      <c r="C225" s="349"/>
    </row>
    <row r="226" spans="2:3" ht="12.75" customHeight="1">
      <c r="B226" s="349"/>
      <c r="C226" s="349"/>
    </row>
    <row r="227" spans="2:3" ht="12.75" customHeight="1">
      <c r="B227" s="349"/>
      <c r="C227" s="349"/>
    </row>
    <row r="228" spans="2:3" ht="12.75" customHeight="1">
      <c r="B228" s="349"/>
      <c r="C228" s="34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04juc606IA9W5K6CzhdYoLLEc1yWSiN12xTYsNYexIY+28nsO3ZOv2lU7tCj2WfcRUdN6osGmJWn2+rt5cgBNw==" saltValue="pnnJVGv8Jd3zpOvnu1gIVw==" spinCount="100000" sheet="1" objects="1" scenarios="1" selectLockedCells="1"/>
  <mergeCells count="103">
    <mergeCell ref="E139:H139"/>
    <mergeCell ref="E140:H140"/>
    <mergeCell ref="E141:H141"/>
    <mergeCell ref="E142:H142"/>
    <mergeCell ref="C86:K86"/>
    <mergeCell ref="C87:K87"/>
    <mergeCell ref="C88:K88"/>
    <mergeCell ref="D89:I89"/>
    <mergeCell ref="E137:H137"/>
    <mergeCell ref="E138:H138"/>
    <mergeCell ref="D80:K80"/>
    <mergeCell ref="D81:I81"/>
    <mergeCell ref="C82:K82"/>
    <mergeCell ref="D83:I83"/>
    <mergeCell ref="C84:K84"/>
    <mergeCell ref="C85:K85"/>
    <mergeCell ref="D72:K72"/>
    <mergeCell ref="D73:F73"/>
    <mergeCell ref="D75:F75"/>
    <mergeCell ref="D77:F77"/>
    <mergeCell ref="D78:F78"/>
    <mergeCell ref="D79:F79"/>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5"/>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1">
    <dataValidation type="list" allowBlank="1" showInputMessage="1" showErrorMessage="1" prompt="記入いただいた情報のうち「氏名」「都道府県名」「勤務先」「現職種（現職名）」等を研修会の講師に提供することについて、選択してください" sqref="D73:F73" xr:uid="{26C4C7ED-3EB3-4AEB-B894-C9CD92E6AC1D}">
      <formula1>"同意する,一部同意しない,同意しない"</formula1>
    </dataValidation>
    <dataValidation type="list" imeMode="hiragana" allowBlank="1" showInputMessage="1" showErrorMessage="1" prompt="主たる勤務先の都道府県を選択してください" sqref="D12:F12" xr:uid="{C5DE1B8E-2D88-4C44-B9C1-9C07D7A8BB77}">
      <formula1>$B$92:$B$139</formula1>
    </dataValidation>
    <dataValidation imeMode="hiragana" allowBlank="1" showInputMessage="1" showErrorMessage="1" promptTitle="主たる勤務先の正式な名称を記入してください" prompt="　" sqref="D13:K13" xr:uid="{F63E4FB2-CE3A-49BB-8411-0EF30C5E00CA}"/>
    <dataValidation type="list" allowBlank="1" showInputMessage="1" showErrorMessage="1" prompt="勤務先がロービジョン検査判断料届出医療機関であるか選択してください" sqref="G52:J52" xr:uid="{A2063B9F-515B-49AD-9023-1CE0C71F0B04}">
      <formula1>"該当,非該当"</formula1>
    </dataValidation>
    <dataValidation imeMode="hiragana" allowBlank="1" showInputMessage="1" showErrorMessage="1" prompt="受講資格⑤の方は、準じた事業名を記入してください。" sqref="D62:K62" xr:uid="{BE4A3636-F877-4DA9-BA26-5CF56131AADF}"/>
    <dataValidation imeMode="hiragana" allowBlank="1" showInputMessage="1" showErrorMessage="1" prompt="受講資格①②⑤の方はご担当の自治体名を記入してください。" sqref="D61:K61" xr:uid="{8D39373E-F703-4FBF-AD97-A0D72271F957}"/>
    <dataValidation allowBlank="1" showInputMessage="1" showErrorMessage="1" prompt="該当の項目を１つ選択してください。その他の方は備考欄へ詳細をご記入ください。" sqref="G50" xr:uid="{84AD761F-CD0A-4E3A-BC34-B632F37E07B9}"/>
    <dataValidation type="list" allowBlank="1" showInputMessage="1" showErrorMessage="1" prompt="本研修では養成研修や講習会をどのように企画するかを講義とグループワーク演習で学びます。_x000a_当事者への支援技術について知りたい方は、国立障害者リハビリテーションセンター学院 視覚障害学科へ別途お問い合わせください。" sqref="D35:I35" xr:uid="{3172D9AB-A560-4878-A9A5-8FC9E193871B}">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0E2F4738-8F92-48CA-82B2-6DF550E19FAF}">
      <formula1>"同意する"</formula1>
    </dataValidation>
    <dataValidation imeMode="hiragana" allowBlank="1" showInputMessage="1" showErrorMessage="1" prompt="どの受講資格に該当するか▼から選択してください" sqref="J35" xr:uid="{B1DF0B8A-F95B-47DA-B50E-F13CFEBC33FC}"/>
    <dataValidation type="list" allowBlank="1" showInputMessage="1" showErrorMessage="1" prompt="コースを選択してください" sqref="D26:K26" xr:uid="{37FAD5FC-820F-45AE-8444-7D8DC04E2640}">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60DFE5AE-8B7A-4506-8D51-CB47985C9BCE}">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16DAD407-11D3-4479-B87E-07D2954162B4}">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9088A2FE-CFD6-49B3-8FD0-AE04FA7A055E}">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876B4700-E220-463E-87A0-518327A42254}">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79738D86-52F6-44A4-9C44-AA2303E9165D}">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41A525B8-DE25-4361-9497-7E822EC66A8F}">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BBFA94EA-A926-4BF2-9FB7-94ABB177EEF9}">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5478A46E-D51D-4F69-AE64-320A07EA7261}"/>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0A88FD86-3D8E-48FB-8D5D-F6EF8EB2C78C}"/>
    <dataValidation imeMode="hiragana" allowBlank="1" showInputMessage="1" showErrorMessage="1" promptTitle="現在の勤務先での職種を入力してください" prompt="部署等の記入は不要です" sqref="D16:G16" xr:uid="{A30BBE3F-4FAF-4F0E-A5E0-2B201C7239C9}"/>
    <dataValidation type="list" allowBlank="1" showInputMessage="1" showErrorMessage="1" promptTitle="【入力必須】異動の予定" prompt="_x000a_1年以内に常勤として勤務先の異動（予定）の有無を選択して下さい。" sqref="G43:H43" xr:uid="{87C73D41-CFEE-460D-A771-43FC6D5DD03B}">
      <formula1>$H$105:$H$107</formula1>
    </dataValidation>
    <dataValidation type="list" imeMode="hiragana" allowBlank="1" showInputMessage="1" showErrorMessage="1" prompt="当研修会への申し込みを過去何回行ったか選択してください。" sqref="D71:K71" xr:uid="{430E518E-CED4-40AF-9529-6EE57D654DBA}">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C774AA9B-2F80-4C11-A13D-27698D68AD85}">
      <formula1>"同意する"</formula1>
    </dataValidation>
    <dataValidation type="list" imeMode="hiragana" allowBlank="1" showInputMessage="1" showErrorMessage="1" prompt="該当の項目を１つ選択してください。_x000a_その他の方は備考欄へ詳細をご入力ください。" sqref="D50:F50" xr:uid="{48787116-D222-46FD-BACA-DE92B364EDF6}">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70A142CC-5CDD-40DB-91C8-E853A303B237}"/>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F8D14549-4FCA-42EA-AA2A-0289590AD7E0}">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3315715C-B440-4596-A3C4-3C5AC8CE4A54}"/>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7172E61C-46A4-4798-B53A-B429F99DA9DF}"/>
    <dataValidation type="list" allowBlank="1" showInputMessage="1" showErrorMessage="1" prompt="勤務先施設でのロービジョンケア実施状況を選択してください" sqref="D57:F57" xr:uid="{F8B59381-C6C0-4374-B0F8-905668EE2BBA}">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AD28D609-CA75-4D1A-AA06-3E46D7756F2C}"/>
    <dataValidation imeMode="hiragana" allowBlank="1" showInputMessage="1" showErrorMessage="1" prompt="上記で「いる」を選択した方は参加者名を入力してください" sqref="D56:K56" xr:uid="{66F7B610-D115-466D-86C1-CBA974832F28}"/>
    <dataValidation imeMode="hiragana" allowBlank="1" showInputMessage="1" showErrorMessage="1" prompt="上記で「いる」を選択した方は医師名を入力してください" sqref="D54:K54" xr:uid="{7D3D0129-B15E-4543-B87C-9E14A36BDE41}"/>
    <dataValidation type="list" imeMode="disabled" allowBlank="1" showInputMessage="1" showErrorMessage="1" prompt="勤務先でのロービジョン検査判断料の算定状況を選択してください" sqref="D60:F60" xr:uid="{5DC6E776-B690-413B-AF92-06AFD72DD273}">
      <formula1>"算定している,算定していない"</formula1>
    </dataValidation>
    <dataValidation type="list" imeMode="hiragana" allowBlank="1" showInputMessage="1" showErrorMessage="1" sqref="D64:K64" xr:uid="{B5F89B94-72F3-40E1-9FDC-C2F1F6221382}">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C158AAF4-98FF-4F41-B4ED-25B18065369F}"/>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77E3F92F-4EE7-4DB2-91B9-E072999411AD}"/>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AB829EDD-6434-432F-9F9F-849BF0E830F8}"/>
    <dataValidation imeMode="hiragana" showErrorMessage="1" sqref="H9:I9" xr:uid="{97387AB5-C73D-435F-A5BF-6814E401AE63}"/>
    <dataValidation type="custom" imeMode="fullKatakana" allowBlank="1" showInputMessage="1" showErrorMessage="1" errorTitle="全角カタカナ入力" error="全角カタカナでの登録をお願いします" prompt="カナ（全角）入力でお願いします" sqref="I10:K10 F10:G10" xr:uid="{D3B862B2-DD3C-4AE6-BA3D-A3CF048D7899}">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3D43A266-2543-47D2-8F6A-8FD003231F09}">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F01372E8-41CF-427B-8124-B3004B450AF9}">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231491BC-9A11-41FE-8C03-F40C5B2883F2}">
      <formula1>LEN(D41)=LENB(D41)</formula1>
    </dataValidation>
    <dataValidation imeMode="hiragana" allowBlank="1" showInputMessage="1" showErrorMessage="1" promptTitle="公認心理士・臨床心理士以外の心理資格があればご入力ださい" prompt="　" sqref="I29:K29" xr:uid="{9E40BE0A-ECAF-4624-8E6C-8E1A71B46E92}"/>
    <dataValidation type="list" imeMode="hiragana" allowBlank="1" showInputMessage="1" showErrorMessage="1" promptTitle="心理士資格を入力ください" prompt="記入例：公認心理師、臨床心理士　等" sqref="E29:G29" xr:uid="{61476059-A929-4873-8DFF-B7BBEC3B6B76}">
      <formula1>"なし,公認心理士,臨床心理士,公認心理士および臨床心理士"</formula1>
    </dataValidation>
    <dataValidation type="list" imeMode="disabled" allowBlank="1" showInputMessage="1" showErrorMessage="1" prompt="修了証書の希望の有無を選択してください" sqref="D20:E20" xr:uid="{375F7B96-535D-4C0C-8C95-A3F33ECDD7C4}">
      <formula1>"必要,不要"</formula1>
    </dataValidation>
    <dataValidation type="list" imeMode="disabled" allowBlank="1" showInputMessage="1" showErrorMessage="1" prompt="身体障害者福祉法第15条指定医について選択してください" sqref="D23:E23" xr:uid="{5FF28584-4FF6-4A10-8E71-9685AAAD1481}">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86BA68F9-0438-46AA-9314-1F3A7B34149B}"/>
    <dataValidation type="list" imeMode="disabled" allowBlank="1" showInputMessage="1" showErrorMessage="1" sqref="D21:E21" xr:uid="{22DF8BDA-72DC-430F-AC58-01DCFF1D8970}">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C82246FF-7327-430C-BD4D-A2394901C4B8}">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28BFB664-04FF-4651-B8DE-42EF5B0F7414}"/>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3119B09F-52E5-46D6-BA02-0B7A52141050}">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95256F3D-8AD2-414B-A18F-8A745F951438}">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4A3572FB-2D8C-475B-A660-B2826612E389}"/>
    <dataValidation imeMode="disabled" allowBlank="1" showInputMessage="1" showErrorMessage="1" promptTitle="臨床心理士登録番号の入力" prompt="研修会後ポイント取得に必要な参加証明書を発行しますので、ご希望の方は入力してください" sqref="D31:G31" xr:uid="{15C7AA76-EC8B-4D50-9328-3709DBBA7BD4}"/>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7AEA2B9C-24D6-4D18-B4C9-48A727FC2CC3}"/>
    <dataValidation imeMode="hiragana" allowBlank="1" showInputMessage="1" showErrorMessage="1" promptTitle="心理士資格を入力ください" prompt="記入例：公認心理師、臨床心理士　等" sqref="D29" xr:uid="{AB3D45B7-2FB5-4922-8E16-E15178337218}"/>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D7C52B7A-E529-4C2C-BE55-B91194E87A80}"/>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EE1E0E44-3753-4E4F-A18D-8393E6F13599}">
      <formula1>LENB(D38)&lt;51</formula1>
    </dataValidation>
    <dataValidation type="whole" imeMode="off" allowBlank="1" showInputMessage="1" showErrorMessage="1" sqref="D65:E65" xr:uid="{E185A930-0EF3-411B-BFF6-DE1833421814}">
      <formula1>0</formula1>
      <formula2>10000</formula2>
    </dataValidation>
    <dataValidation type="whole" imeMode="off" allowBlank="1" showInputMessage="1" showErrorMessage="1" errorTitle="数値エラー" error="0から11の間でお願いします" prompt="予定月を入力してください" sqref="I58" xr:uid="{7A36339A-4F61-41A5-8D12-DD839EEA5501}">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396BC53D-BEE9-477F-8FEC-2AA578B27E8E}">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7FAECA98-CB47-4A42-84DA-6789E717E870}">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7B8F1ADD-1CA7-405B-85D9-41AEE3015F59}">
      <formula1>0</formula1>
      <formula2>11</formula2>
    </dataValidation>
    <dataValidation type="whole" imeMode="off" allowBlank="1" showInputMessage="1" showErrorMessage="1" prompt="予定年を入力してください" sqref="G58" xr:uid="{C3DF64FA-A8DF-4B60-9568-BF04E82F337A}">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9D4678DD-99FE-4FDB-BDFF-7AF6D94DFBE0}">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BAE3ADA3-AAC1-461C-B070-705D98BB7A3B}">
      <formula1>0</formula1>
      <formula2>11</formula2>
    </dataValidation>
    <dataValidation type="date" imeMode="disabled" allowBlank="1" showInputMessage="1" showErrorMessage="1" promptTitle="西暦で入力してください。" prompt="_x000a_例：「2000/01/01」_x000a_（表示は2000年1月1日となります）" sqref="D11:F11" xr:uid="{8AF93419-5F90-420B-B53F-BE78A5928D1C}">
      <formula1>7306</formula1>
      <formula2>73050</formula2>
    </dataValidation>
    <dataValidation type="whole" imeMode="off" allowBlank="1" showInputMessage="1" showErrorMessage="1" prompt="メールアドレスが自宅が職場なのかを番号で入力してください" sqref="J41" xr:uid="{74371073-6E86-4C23-B816-2E9B5A476E1B}">
      <formula1>1</formula1>
      <formula2>2</formula2>
    </dataValidation>
    <dataValidation type="whole" imeMode="off" allowBlank="1" showInputMessage="1" showErrorMessage="1" prompt="テキスト資料・納入告知書・修了証書の送付先（自宅・職場）を番号で入力してください" sqref="J38" xr:uid="{1CE90A93-CB6E-4905-8730-3A4DCAE08698}">
      <formula1>1</formula1>
      <formula2>2</formula2>
    </dataValidation>
    <dataValidation type="whole" imeMode="off" allowBlank="1" showInputMessage="1" showErrorMessage="1" prompt="研修当日連絡がつく電話番号が自宅か職場なのかを番号で入力してください" sqref="J40" xr:uid="{0BDD0C00-0B47-4BF8-B218-78C07286AF0B}">
      <formula1>1</formula1>
      <formula2>2</formula2>
    </dataValidation>
    <dataValidation imeMode="hiragana" allowBlank="1" showInputMessage="1" showErrorMessage="1" prompt="上記で「一部同意しない」を選択した方は、「氏名」「勤務先」「現職種（現職名）」等、一部同意しない項目を記入してください" sqref="D74:K74 D76:K76" xr:uid="{BF7F2F6C-AF8F-48DC-922A-B2DF5A47A7CD}"/>
    <dataValidation type="list" allowBlank="1" showDropDown="1" showInputMessage="1" showErrorMessage="1" prompt="セルの右にある「▼」ボタンを押してリストから選択してください_x000a__x000a_（下の「キャンセル」）を押してやり直してください）" sqref="N4" xr:uid="{C15D463C-253D-4433-9509-EE926781F1C4}">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2DC5BAF6-3F0A-4214-9AC5-42D74B0ABC45}"/>
    <dataValidation type="list" allowBlank="1" showInputMessage="1" showErrorMessage="1" sqref="D79:E79" xr:uid="{EE4261CF-C747-41DB-BD06-CFE84CEC2619}">
      <formula1>"同意する,同意しない"</formula1>
    </dataValidation>
    <dataValidation type="list" allowBlank="1" showInputMessage="1" showErrorMessage="1" sqref="F55" xr:uid="{79462829-7006-4243-97A2-096D19BEAFBB}">
      <formula1>"行っている,今後行う予定がある,行う予定はない"</formula1>
    </dataValidation>
    <dataValidation type="list" allowBlank="1" showInputMessage="1" showErrorMessage="1" sqref="J47 F49 D48:E48 H49 F47 H47 F51" xr:uid="{E2217B71-7119-4691-8164-BB7022048BC1}">
      <formula1>"有,無"</formula1>
    </dataValidation>
    <dataValidation showInputMessage="1" showErrorMessage="1" sqref="B56 B74 B76 B52 B58 B54 D47 D49" xr:uid="{FD25A0B3-B790-4701-9ACD-7A83031B16DE}"/>
    <dataValidation imeMode="disabled" allowBlank="1" showInputMessage="1" showErrorMessage="1" promptTitle="現在の勤務先での職名をご記入ください" prompt="記入例：〇〇科医師、○○係長、主任、サービス管理責任者など" sqref="H31:J32 H24:J25" xr:uid="{2492DFDA-6610-4D03-8277-319058FD38A7}"/>
    <dataValidation imeMode="halfAlpha" showInputMessage="1" showErrorMessage="1" errorTitle="経験年数確認" error="この研修会の実施要項で、受講資格の経験年数をご確認ください。" sqref="H27 H18 H33:H34 H58 H30" xr:uid="{8A4873EC-F038-4F41-AF8D-77DBE98CA89E}"/>
    <dataValidation imeMode="halfAlpha" showInputMessage="1" showErrorMessage="1" sqref="E33:F34 E30:F30 E27:F27 N22" xr:uid="{78BD74DF-66CE-4A17-A71D-B06F28E1D619}"/>
    <dataValidation type="custom" imeMode="off" allowBlank="1" showInputMessage="1" showErrorMessage="1" prompt="@も含め半角で正確に入力してください" sqref="M4" xr:uid="{C1D24EF5-763E-4E73-889E-AEE2C21F1DD6}">
      <formula1>COUNTIF(M4,"*@*")</formula1>
    </dataValidation>
    <dataValidation type="list" allowBlank="1" showInputMessage="1" showErrorMessage="1" sqref="B75 B77:B80 B57 B53 B44:B51 B59:B73 B55 B19:B35" xr:uid="{083CC891-49C1-43E8-8A49-9D0BB8E42CFD}">
      <formula1>"-,使用"</formula1>
    </dataValidation>
    <dataValidation allowBlank="1" showDropDown="1" showInputMessage="1" showErrorMessage="1" sqref="J4:K4 M54 N4 E47 E49 AU1" xr:uid="{AA61085D-861D-4CBF-92D5-34C980B62025}"/>
    <dataValidation imeMode="hiragana" allowBlank="1" showInputMessage="1" showErrorMessage="1" sqref="J5 M42 M55 J60 M78:M80 B81:B85 M61 M86 G55 CC1 J77:J79 J9 CA1 G9 J20:J21 F20:G21 G73 J73 J65 F48 D18 M88 F65:G65 H10 G47:G49 BW1 C84:C89 D33:D34 G57 J57 J48 M82 BY1 F23:G23 J23 G77:G79 D27 C35 D30 J55 D36 J51 C66:C72 D63 G60 F53:G53 J53 D81 D58 D89 D66:D70 M84 D83 C49:C50 AI1 AV1 BS1:BU1 BB1 J75 G75" xr:uid="{8E0499BB-8903-485A-97C5-3A98673F7000}"/>
    <dataValidation imeMode="off" allowBlank="1" showInputMessage="1" showErrorMessage="1" sqref="I38:I39 C81:C83 F37:J37 K5 J39 G40:H40" xr:uid="{646BC9CB-A7CE-43F4-B10A-1879C37E33AD}"/>
    <dataValidation type="date" imeMode="disabled" allowBlank="1" showInputMessage="1" showErrorMessage="1" sqref="G11 I11:J11 G22 I22:J22 G28 I28:J28" xr:uid="{73C1F433-A464-4740-AD63-D34C043167ED}">
      <formula1>7306</formula1>
      <formula2>73050</formula2>
    </dataValidation>
    <dataValidation imeMode="off" showInputMessage="1" showErrorMessage="1" prompt="@も含め半角で正確に入力してください" sqref="I40:I41" xr:uid="{C8A2EE4C-1931-4506-A624-D4EF8CF910CD}"/>
    <dataValidation type="textLength" imeMode="hiragana" allowBlank="1" showInputMessage="1" showErrorMessage="1" sqref="I47:I48 H20:I21 H60:I60 H73:I73 H55:I55 H53:I53 H65:I65 H57:I57 H48 AW1 H23:I23 H77:I79 H51:I51 M56 H75:I75" xr:uid="{3DB1153D-1535-46BD-B62D-0DB8428508A4}">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A7C8DEDE-910F-4879-94B0-982479071D38}"/>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05C4652B-049E-481C-A588-DD4B906E69B8}"/>
  </dataValidations>
  <pageMargins left="0.25" right="0.25" top="0.75" bottom="0.75" header="0.3" footer="0.3"/>
  <pageSetup paperSize="9" orientation="portrait" verticalDpi="0"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B2氏名">
              <controlPr defaultSize="0" autoFill="0" autoLine="0" autoPict="0">
                <anchor moveWithCells="1">
                  <from>
                    <xdr:col>3</xdr:col>
                    <xdr:colOff>266700</xdr:colOff>
                    <xdr:row>75</xdr:row>
                    <xdr:rowOff>66675</xdr:rowOff>
                  </from>
                  <to>
                    <xdr:col>5</xdr:col>
                    <xdr:colOff>466725</xdr:colOff>
                    <xdr:row>76</xdr:row>
                    <xdr:rowOff>190500</xdr:rowOff>
                  </to>
                </anchor>
              </controlPr>
            </control>
          </mc:Choice>
        </mc:AlternateContent>
        <mc:AlternateContent xmlns:mc="http://schemas.openxmlformats.org/markup-compatibility/2006">
          <mc:Choice Requires="x14">
            <control shapeId="1026" r:id="rId5" name="CB2勤務先">
              <controlPr defaultSize="0" autoFill="0" autoLine="0" autoPict="0">
                <anchor moveWithCells="1">
                  <from>
                    <xdr:col>5</xdr:col>
                    <xdr:colOff>514350</xdr:colOff>
                    <xdr:row>75</xdr:row>
                    <xdr:rowOff>66675</xdr:rowOff>
                  </from>
                  <to>
                    <xdr:col>7</xdr:col>
                    <xdr:colOff>19050</xdr:colOff>
                    <xdr:row>76</xdr:row>
                    <xdr:rowOff>190500</xdr:rowOff>
                  </to>
                </anchor>
              </controlPr>
            </control>
          </mc:Choice>
        </mc:AlternateContent>
        <mc:AlternateContent xmlns:mc="http://schemas.openxmlformats.org/markup-compatibility/2006">
          <mc:Choice Requires="x14">
            <control shapeId="1027" r:id="rId6" name="CB2職種">
              <controlPr defaultSize="0" autoFill="0" autoLine="0" autoPict="0">
                <anchor moveWithCells="1">
                  <from>
                    <xdr:col>7</xdr:col>
                    <xdr:colOff>114300</xdr:colOff>
                    <xdr:row>75</xdr:row>
                    <xdr:rowOff>66675</xdr:rowOff>
                  </from>
                  <to>
                    <xdr:col>8</xdr:col>
                    <xdr:colOff>171450</xdr:colOff>
                    <xdr:row>76</xdr:row>
                    <xdr:rowOff>190500</xdr:rowOff>
                  </to>
                </anchor>
              </controlPr>
            </control>
          </mc:Choice>
        </mc:AlternateContent>
        <mc:AlternateContent xmlns:mc="http://schemas.openxmlformats.org/markup-compatibility/2006">
          <mc:Choice Requires="x14">
            <control shapeId="1028" r:id="rId7" name="CB1氏名">
              <controlPr defaultSize="0" autoFill="0" autoLine="0" autoPict="0">
                <anchor moveWithCells="1">
                  <from>
                    <xdr:col>3</xdr:col>
                    <xdr:colOff>266700</xdr:colOff>
                    <xdr:row>73</xdr:row>
                    <xdr:rowOff>66675</xdr:rowOff>
                  </from>
                  <to>
                    <xdr:col>5</xdr:col>
                    <xdr:colOff>466725</xdr:colOff>
                    <xdr:row>76</xdr:row>
                    <xdr:rowOff>190500</xdr:rowOff>
                  </to>
                </anchor>
              </controlPr>
            </control>
          </mc:Choice>
        </mc:AlternateContent>
        <mc:AlternateContent xmlns:mc="http://schemas.openxmlformats.org/markup-compatibility/2006">
          <mc:Choice Requires="x14">
            <control shapeId="1029" r:id="rId8" name="CB1勤務先">
              <controlPr defaultSize="0" autoFill="0" autoLine="0" autoPict="0">
                <anchor moveWithCells="1">
                  <from>
                    <xdr:col>5</xdr:col>
                    <xdr:colOff>514350</xdr:colOff>
                    <xdr:row>73</xdr:row>
                    <xdr:rowOff>66675</xdr:rowOff>
                  </from>
                  <to>
                    <xdr:col>7</xdr:col>
                    <xdr:colOff>19050</xdr:colOff>
                    <xdr:row>76</xdr:row>
                    <xdr:rowOff>190500</xdr:rowOff>
                  </to>
                </anchor>
              </controlPr>
            </control>
          </mc:Choice>
        </mc:AlternateContent>
        <mc:AlternateContent xmlns:mc="http://schemas.openxmlformats.org/markup-compatibility/2006">
          <mc:Choice Requires="x14">
            <control shapeId="1030" r:id="rId9" name="CB1職種">
              <controlPr defaultSize="0" autoFill="0" autoLine="0" autoPict="0">
                <anchor moveWithCells="1">
                  <from>
                    <xdr:col>7</xdr:col>
                    <xdr:colOff>114300</xdr:colOff>
                    <xdr:row>73</xdr:row>
                    <xdr:rowOff>66675</xdr:rowOff>
                  </from>
                  <to>
                    <xdr:col>8</xdr:col>
                    <xdr:colOff>171450</xdr:colOff>
                    <xdr:row>76</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Owner xmlns="7ba608ac-4d1c-4c85-8325-32933235d56e">
      <UserInfo>
        <DisplayName/>
        <AccountId xsi:nil="true"/>
        <AccountType/>
      </UserInfo>
    </Owner>
    <lcf76f155ced4ddcb4097134ff3c332f xmlns="7ba608ac-4d1c-4c85-8325-32933235d5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70A5D9-5B55-4CDB-9BE1-21F4C4903818}"/>
</file>

<file path=customXml/itemProps2.xml><?xml version="1.0" encoding="utf-8"?>
<ds:datastoreItem xmlns:ds="http://schemas.openxmlformats.org/officeDocument/2006/customXml" ds:itemID="{A0466F42-1FCB-449E-A871-73CAC1A2A3DD}"/>
</file>

<file path=customXml/itemProps3.xml><?xml version="1.0" encoding="utf-8"?>
<ds:datastoreItem xmlns:ds="http://schemas.openxmlformats.org/officeDocument/2006/customXml" ds:itemID="{0A60F4D4-C06D-483C-94B5-ACF315EA7E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2026-03-27T01:21:30Z</dcterms:created>
  <dcterms:modified xsi:type="dcterms:W3CDTF">2026-03-27T01:22:10Z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0x010100674B6B82DB004D46816416437228CFDA</vt:lpwstr>
  </property>
</Properties>
</file>