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omments2.xml" ContentType="application/vnd.openxmlformats-officedocument.spreadsheetml.comments+xml"/>
  <Override PartName="/xl/drawings/drawing2.xml" ContentType="application/vnd.openxmlformats-officedocument.drawing+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omments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drawings/drawing5.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drawings/drawing6.xml" ContentType="application/vnd.openxmlformats-officedocument.drawing+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codeName="ThisWorkbook" defaultThemeVersion="124226"/>
  <mc:AlternateContent xmlns:mc="http://schemas.openxmlformats.org/markup-compatibility/2006">
    <mc:Choice Requires="x15">
      <x15ac:absPath xmlns:x15ac="http://schemas.microsoft.com/office/spreadsheetml/2010/11/ac" url="\\rehab-fs\企画・情報部\支援機器・イノベーション情報・支援室\★完成用部品【申請】関係\R7_完成用部品指定申請\★HP掲載用\03_確定版\"/>
    </mc:Choice>
  </mc:AlternateContent>
  <workbookProtection workbookPassword="9833" lockStructure="1"/>
  <bookViews>
    <workbookView xWindow="-120" yWindow="-120" windowWidth="19440" windowHeight="15000" tabRatio="568"/>
  </bookViews>
  <sheets>
    <sheet name="【入力用】入力用フォーム " sheetId="2" r:id="rId1"/>
    <sheet name="【入出力用】様式A-4" sheetId="34" r:id="rId2"/>
    <sheet name="【入出力用】様式A-5" sheetId="11" r:id="rId3"/>
    <sheet name="様式A-5の補足資料" sheetId="62" r:id="rId4"/>
    <sheet name="名称" sheetId="63" state="hidden" r:id="rId5"/>
    <sheet name="様式A-6の記入例" sheetId="70" r:id="rId6"/>
    <sheet name="【入出力用】様式A-6(1例目)" sheetId="46" r:id="rId7"/>
    <sheet name="【入出力用】様式A-6(2例目)" sheetId="68" r:id="rId8"/>
    <sheet name="【入出力用】様式A-6(3例目)" sheetId="69" r:id="rId9"/>
    <sheet name="【出力用】様式A-7" sheetId="52" r:id="rId10"/>
    <sheet name="【集計用】" sheetId="58" state="hidden" r:id="rId11"/>
  </sheets>
  <definedNames>
    <definedName name="_xlnm.Print_Area" localSheetId="9">'【出力用】様式A-7'!$A$1:$AW$23</definedName>
    <definedName name="_xlnm.Print_Area" localSheetId="1">'【入出力用】様式A-4'!$A$1:$Y$93</definedName>
    <definedName name="_xlnm.Print_Area" localSheetId="2">'【入出力用】様式A-5'!$A$1:$I$244</definedName>
    <definedName name="_xlnm.Print_Area" localSheetId="6">'【入出力用】様式A-6(1例目)'!$A$1:$AF$88</definedName>
    <definedName name="_xlnm.Print_Area" localSheetId="7">'【入出力用】様式A-6(2例目)'!$A$1:$AF$88</definedName>
    <definedName name="_xlnm.Print_Area" localSheetId="8">'【入出力用】様式A-6(3例目)'!$A$1:$AF$88</definedName>
    <definedName name="_xlnm.Print_Area" localSheetId="0">'【入力用】入力用フォーム '!$B$4:$E$18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K87" i="69" l="1"/>
  <c r="AJ87" i="69"/>
  <c r="AI87" i="69"/>
  <c r="AK71" i="69"/>
  <c r="AJ71" i="69"/>
  <c r="AI71" i="69"/>
  <c r="AK87" i="68"/>
  <c r="AJ87" i="68"/>
  <c r="AI87" i="68"/>
  <c r="AK71" i="68"/>
  <c r="AJ71" i="68"/>
  <c r="AI71" i="68"/>
  <c r="AK71" i="46"/>
  <c r="AJ71" i="46"/>
  <c r="AI71" i="46"/>
  <c r="AJ87" i="46"/>
  <c r="AI87" i="46"/>
  <c r="AK87" i="46"/>
  <c r="AP87" i="68" l="1"/>
  <c r="AP71" i="69"/>
  <c r="AP87" i="69"/>
  <c r="AP87" i="46"/>
  <c r="AP71" i="46"/>
  <c r="AP71" i="68"/>
  <c r="N10" i="52"/>
  <c r="U10" i="52"/>
  <c r="U13" i="52"/>
  <c r="N13" i="52"/>
  <c r="U16" i="52"/>
  <c r="N16" i="52"/>
  <c r="AG18" i="52"/>
  <c r="AZ21" i="52" s="1"/>
  <c r="Q18" i="52"/>
  <c r="AC17" i="52"/>
  <c r="AZ18" i="52" s="1"/>
  <c r="BF24" i="52" s="1"/>
  <c r="H17" i="52"/>
  <c r="AC16" i="52"/>
  <c r="D16" i="52"/>
  <c r="AG15" i="52"/>
  <c r="AZ20" i="52" s="1"/>
  <c r="BH23" i="52" s="1"/>
  <c r="Q15" i="52"/>
  <c r="AC13" i="52"/>
  <c r="AC14" i="52"/>
  <c r="AZ17" i="52" s="1"/>
  <c r="BF23" i="52" s="1"/>
  <c r="D13" i="52"/>
  <c r="H14" i="52"/>
  <c r="AK132" i="69"/>
  <c r="AM131" i="69"/>
  <c r="AL131" i="69"/>
  <c r="AJ110" i="69"/>
  <c r="AI110" i="69"/>
  <c r="AL96" i="69"/>
  <c r="AJ89" i="69"/>
  <c r="A89" i="69"/>
  <c r="AP85" i="69"/>
  <c r="AO84" i="69"/>
  <c r="AO83" i="69"/>
  <c r="AO82" i="69"/>
  <c r="AO81" i="69"/>
  <c r="AO80" i="69"/>
  <c r="AO79" i="69"/>
  <c r="AO78" i="69"/>
  <c r="AO77" i="69"/>
  <c r="AO76" i="69"/>
  <c r="AP75" i="69"/>
  <c r="AO75" i="69"/>
  <c r="AO74" i="69"/>
  <c r="AO73" i="69"/>
  <c r="AO72" i="69"/>
  <c r="AO71" i="69"/>
  <c r="AO70" i="69"/>
  <c r="AP69" i="69"/>
  <c r="AO69" i="69"/>
  <c r="AO68" i="69"/>
  <c r="AO67" i="69"/>
  <c r="AO66" i="69"/>
  <c r="AO65" i="69"/>
  <c r="AO64" i="69"/>
  <c r="AO63" i="69"/>
  <c r="AO62" i="69"/>
  <c r="AO61" i="69"/>
  <c r="AO60" i="69"/>
  <c r="AK60" i="69"/>
  <c r="AP60" i="69" s="1"/>
  <c r="AP59" i="69"/>
  <c r="AO59" i="69"/>
  <c r="AO58" i="69"/>
  <c r="AO57" i="69"/>
  <c r="AO56" i="69"/>
  <c r="AP55" i="69"/>
  <c r="AO55" i="69"/>
  <c r="AO54" i="69"/>
  <c r="AO53" i="69"/>
  <c r="AO52" i="69"/>
  <c r="AO51" i="69"/>
  <c r="AO50" i="69"/>
  <c r="AO49" i="69"/>
  <c r="AO48" i="69"/>
  <c r="AO47" i="69"/>
  <c r="AP46" i="69"/>
  <c r="AO46" i="69"/>
  <c r="AI46" i="69"/>
  <c r="AI10" i="69" s="1"/>
  <c r="AO45" i="69"/>
  <c r="AO44" i="69"/>
  <c r="AO43" i="69"/>
  <c r="AJ43" i="69"/>
  <c r="AO42" i="69"/>
  <c r="AO40" i="69"/>
  <c r="AO39" i="69"/>
  <c r="AO38" i="69"/>
  <c r="AO37" i="69"/>
  <c r="AO36" i="69"/>
  <c r="A36" i="69"/>
  <c r="AO35" i="69"/>
  <c r="AP34" i="69"/>
  <c r="AO34" i="69"/>
  <c r="AO33" i="69"/>
  <c r="AO32" i="69"/>
  <c r="AO31" i="69"/>
  <c r="AO30" i="69"/>
  <c r="AO29" i="69"/>
  <c r="AO28" i="69"/>
  <c r="AO27" i="69"/>
  <c r="AO26" i="69"/>
  <c r="AO25" i="69"/>
  <c r="AO24" i="69"/>
  <c r="AO22" i="69"/>
  <c r="AO21" i="69"/>
  <c r="AO20" i="69"/>
  <c r="AO19" i="69"/>
  <c r="G19" i="69"/>
  <c r="AO18" i="69"/>
  <c r="AI18" i="69"/>
  <c r="AK14" i="69" s="1"/>
  <c r="G18" i="69"/>
  <c r="AI24" i="69" s="1"/>
  <c r="C20" i="69" s="1"/>
  <c r="AO17" i="69"/>
  <c r="AO16" i="69"/>
  <c r="AO15" i="69"/>
  <c r="AI15" i="69"/>
  <c r="AI16" i="69" s="1"/>
  <c r="AO14" i="69"/>
  <c r="AP12" i="69"/>
  <c r="AI8" i="69"/>
  <c r="Y6" i="69" s="1"/>
  <c r="AO7" i="69"/>
  <c r="O6" i="69"/>
  <c r="AO10" i="69" s="1"/>
  <c r="E6" i="69"/>
  <c r="AO9" i="69" s="1"/>
  <c r="AI4" i="69"/>
  <c r="AJ3" i="69" s="1"/>
  <c r="X4" i="69"/>
  <c r="P4" i="69"/>
  <c r="H4" i="69"/>
  <c r="A4" i="69"/>
  <c r="AK132" i="68"/>
  <c r="AM131" i="68"/>
  <c r="AL131" i="68"/>
  <c r="AJ110" i="68"/>
  <c r="AI110" i="68"/>
  <c r="AL96" i="68"/>
  <c r="AJ89" i="68"/>
  <c r="A89" i="68"/>
  <c r="AP85" i="68"/>
  <c r="AO84" i="68"/>
  <c r="AO83" i="68"/>
  <c r="AO82" i="68"/>
  <c r="AO81" i="68"/>
  <c r="AO80" i="68"/>
  <c r="AO79" i="68"/>
  <c r="AO78" i="68"/>
  <c r="AO77" i="68"/>
  <c r="AO76" i="68"/>
  <c r="AP75" i="68"/>
  <c r="AO75" i="68"/>
  <c r="AO74" i="68"/>
  <c r="AO73" i="68"/>
  <c r="AO72" i="68"/>
  <c r="AO71" i="68"/>
  <c r="AO70" i="68"/>
  <c r="AP69" i="68"/>
  <c r="AO69" i="68"/>
  <c r="AO68" i="68"/>
  <c r="AO67" i="68"/>
  <c r="AO66" i="68"/>
  <c r="AO65" i="68"/>
  <c r="AO64" i="68"/>
  <c r="AO63" i="68"/>
  <c r="AO62" i="68"/>
  <c r="AO61" i="68"/>
  <c r="AO60" i="68"/>
  <c r="AK60" i="68"/>
  <c r="AP60" i="68" s="1"/>
  <c r="AP59" i="68"/>
  <c r="AO59" i="68"/>
  <c r="AO58" i="68"/>
  <c r="AO57" i="68"/>
  <c r="AO56" i="68"/>
  <c r="AP55" i="68"/>
  <c r="AO55" i="68"/>
  <c r="AO54" i="68"/>
  <c r="AO53" i="68"/>
  <c r="AO52" i="68"/>
  <c r="AO51" i="68"/>
  <c r="AO50" i="68"/>
  <c r="AO49" i="68"/>
  <c r="AO48" i="68"/>
  <c r="AO47" i="68"/>
  <c r="AP46" i="68"/>
  <c r="AO46" i="68"/>
  <c r="AI46" i="68"/>
  <c r="AI10" i="68" s="1"/>
  <c r="AO45" i="68"/>
  <c r="AO44" i="68"/>
  <c r="AO43" i="68"/>
  <c r="AJ43" i="68"/>
  <c r="AO42" i="68"/>
  <c r="AO40" i="68"/>
  <c r="AO39" i="68"/>
  <c r="AO38" i="68"/>
  <c r="AO37" i="68"/>
  <c r="AO36" i="68"/>
  <c r="A36" i="68"/>
  <c r="AO35" i="68"/>
  <c r="AP34" i="68"/>
  <c r="AO34" i="68"/>
  <c r="AO33" i="68"/>
  <c r="AO32" i="68"/>
  <c r="AO31" i="68"/>
  <c r="AO30" i="68"/>
  <c r="AO29" i="68"/>
  <c r="AO28" i="68"/>
  <c r="AO27" i="68"/>
  <c r="AO26" i="68"/>
  <c r="AO25" i="68"/>
  <c r="AO24" i="68"/>
  <c r="AO22" i="68"/>
  <c r="AO21" i="68"/>
  <c r="AO20" i="68"/>
  <c r="AO19" i="68"/>
  <c r="G19" i="68"/>
  <c r="AO18" i="68"/>
  <c r="AI18" i="68"/>
  <c r="AK14" i="68" s="1"/>
  <c r="G18" i="68"/>
  <c r="AI24" i="68" s="1"/>
  <c r="C20" i="68" s="1"/>
  <c r="AO17" i="68"/>
  <c r="AO16" i="68"/>
  <c r="AO15" i="68"/>
  <c r="AI15" i="68"/>
  <c r="AI16" i="68" s="1"/>
  <c r="AO14" i="68"/>
  <c r="AP12" i="68"/>
  <c r="AI8" i="68"/>
  <c r="Y6" i="68" s="1"/>
  <c r="AO7" i="68"/>
  <c r="O6" i="68"/>
  <c r="AO10" i="68" s="1"/>
  <c r="E6" i="68"/>
  <c r="AO9" i="68" s="1"/>
  <c r="AI4" i="68"/>
  <c r="AJ3" i="68" s="1"/>
  <c r="X4" i="68"/>
  <c r="P4" i="68"/>
  <c r="H4" i="68"/>
  <c r="A4" i="68"/>
  <c r="AI3" i="69"/>
  <c r="AI3" i="68"/>
  <c r="AJ2" i="68" l="1"/>
  <c r="AI112" i="68"/>
  <c r="AI112" i="69"/>
  <c r="AJ2" i="69"/>
  <c r="BH24" i="52"/>
  <c r="AI13" i="69"/>
  <c r="J9" i="69" s="1"/>
  <c r="M8" i="69"/>
  <c r="AO12" i="69" s="1"/>
  <c r="AK10" i="69"/>
  <c r="AI9" i="69"/>
  <c r="AI22" i="69"/>
  <c r="AK20" i="69" s="1"/>
  <c r="AJ1" i="69"/>
  <c r="AI11" i="69"/>
  <c r="AI17" i="69"/>
  <c r="C17" i="69" s="1"/>
  <c r="AI21" i="69"/>
  <c r="AI20" i="69" s="1"/>
  <c r="AI13" i="68"/>
  <c r="J9" i="68" s="1"/>
  <c r="M8" i="68"/>
  <c r="AO12" i="68" s="1"/>
  <c r="AK10" i="68"/>
  <c r="AI22" i="68"/>
  <c r="AK20" i="68" s="1"/>
  <c r="AI11" i="68"/>
  <c r="AI17" i="68"/>
  <c r="C17" i="68" s="1"/>
  <c r="AJ1" i="68"/>
  <c r="AI9" i="68"/>
  <c r="AI21" i="68"/>
  <c r="AI20" i="68" s="1"/>
  <c r="AP46" i="46"/>
  <c r="D10" i="52"/>
  <c r="AP34" i="46"/>
  <c r="AP55" i="46"/>
  <c r="AK60" i="46"/>
  <c r="AP60" i="46" s="1"/>
  <c r="AP59" i="46"/>
  <c r="AP69" i="46"/>
  <c r="AP85" i="46"/>
  <c r="AP75" i="46"/>
  <c r="AP12" i="46"/>
  <c r="BD23" i="52"/>
  <c r="BD24" i="52"/>
  <c r="AG12" i="52"/>
  <c r="Q12" i="52"/>
  <c r="BD22" i="52" s="1"/>
  <c r="AC11" i="52"/>
  <c r="H11" i="52"/>
  <c r="BB22" i="52" s="1"/>
  <c r="AC10" i="52"/>
  <c r="AO84" i="46"/>
  <c r="AO83" i="46"/>
  <c r="AO82" i="46"/>
  <c r="AO81" i="46"/>
  <c r="AO80" i="46"/>
  <c r="AO75" i="46"/>
  <c r="AO79" i="46"/>
  <c r="AO78" i="46"/>
  <c r="AO77" i="46"/>
  <c r="AO76" i="46"/>
  <c r="AO74" i="46"/>
  <c r="AO73" i="46"/>
  <c r="AO72" i="46"/>
  <c r="AO71" i="46"/>
  <c r="AO70" i="46"/>
  <c r="AO69" i="46"/>
  <c r="AO68" i="46"/>
  <c r="AO67" i="46"/>
  <c r="AO66" i="46"/>
  <c r="AO65" i="46"/>
  <c r="AO64" i="46"/>
  <c r="AO63" i="46"/>
  <c r="AO62" i="46"/>
  <c r="AO61" i="46"/>
  <c r="AO60" i="46"/>
  <c r="AO59" i="46"/>
  <c r="AO58" i="46"/>
  <c r="AO57" i="46"/>
  <c r="AO56" i="46"/>
  <c r="AO55" i="46"/>
  <c r="AO54" i="46"/>
  <c r="AO53" i="46"/>
  <c r="AO45" i="46"/>
  <c r="AO46" i="46"/>
  <c r="AO47" i="46"/>
  <c r="AO48" i="46"/>
  <c r="AO49" i="46"/>
  <c r="AO50" i="46"/>
  <c r="AO51" i="46"/>
  <c r="AO52" i="46"/>
  <c r="AO44" i="46"/>
  <c r="AO35" i="46"/>
  <c r="AO36" i="46"/>
  <c r="AO37" i="46"/>
  <c r="AO38" i="46"/>
  <c r="AO39" i="46"/>
  <c r="AO40" i="46"/>
  <c r="AO42" i="46"/>
  <c r="AO43" i="46"/>
  <c r="AO34" i="46"/>
  <c r="AO26" i="46"/>
  <c r="AO27" i="46"/>
  <c r="AO28" i="46"/>
  <c r="AO29" i="46"/>
  <c r="AO30" i="46"/>
  <c r="AO31" i="46"/>
  <c r="AO32" i="46"/>
  <c r="AO33" i="46"/>
  <c r="AO25" i="46"/>
  <c r="AO24" i="46"/>
  <c r="AO22" i="46"/>
  <c r="AO21" i="46"/>
  <c r="AO20" i="46"/>
  <c r="AO19" i="46"/>
  <c r="AO18" i="46"/>
  <c r="AO17" i="46"/>
  <c r="AO16" i="46"/>
  <c r="AO15" i="46"/>
  <c r="AO14" i="46"/>
  <c r="AO7" i="46"/>
  <c r="AI18" i="46"/>
  <c r="AK14" i="46" s="1"/>
  <c r="S23" i="63"/>
  <c r="AI8" i="46"/>
  <c r="Y6" i="46" s="1"/>
  <c r="AI4" i="46"/>
  <c r="AJ1" i="46" s="1"/>
  <c r="S4" i="63"/>
  <c r="S5" i="63"/>
  <c r="S7" i="63"/>
  <c r="S8" i="63"/>
  <c r="S9" i="63"/>
  <c r="S11" i="63"/>
  <c r="S12" i="63"/>
  <c r="S13" i="63"/>
  <c r="S15" i="63"/>
  <c r="S16" i="63"/>
  <c r="S17" i="63"/>
  <c r="S19" i="63"/>
  <c r="S20" i="63"/>
  <c r="S21" i="63"/>
  <c r="S24" i="63"/>
  <c r="S25" i="63"/>
  <c r="S27" i="63"/>
  <c r="S28" i="63"/>
  <c r="S30" i="63"/>
  <c r="S32" i="63"/>
  <c r="S33" i="63"/>
  <c r="S34" i="63"/>
  <c r="S36" i="63"/>
  <c r="S37" i="63"/>
  <c r="S38" i="63"/>
  <c r="S40" i="63"/>
  <c r="S41" i="63"/>
  <c r="S42" i="63"/>
  <c r="S43" i="63"/>
  <c r="S44" i="63"/>
  <c r="S46" i="63"/>
  <c r="S47" i="63"/>
  <c r="S49" i="63"/>
  <c r="S50" i="63"/>
  <c r="S51" i="63"/>
  <c r="S53" i="63"/>
  <c r="S55" i="63"/>
  <c r="S56" i="63"/>
  <c r="S58" i="63"/>
  <c r="S59" i="63"/>
  <c r="S61" i="63"/>
  <c r="S62" i="63"/>
  <c r="S64" i="63"/>
  <c r="S65" i="63"/>
  <c r="S67" i="63"/>
  <c r="S69" i="63"/>
  <c r="S70" i="63"/>
  <c r="S71" i="63"/>
  <c r="S73" i="63"/>
  <c r="S74" i="63"/>
  <c r="S75" i="63"/>
  <c r="S77" i="63"/>
  <c r="S78" i="63"/>
  <c r="S79" i="63"/>
  <c r="S80" i="63"/>
  <c r="S81" i="63"/>
  <c r="S83" i="63"/>
  <c r="S84" i="63"/>
  <c r="S86" i="63"/>
  <c r="S88" i="63"/>
  <c r="S90" i="63"/>
  <c r="S92" i="63"/>
  <c r="S94" i="63"/>
  <c r="S96" i="63"/>
  <c r="S98" i="63"/>
  <c r="S100" i="63"/>
  <c r="S102" i="63"/>
  <c r="S104" i="63"/>
  <c r="S106" i="63"/>
  <c r="S108" i="63"/>
  <c r="S110" i="63"/>
  <c r="S112" i="63"/>
  <c r="S114" i="63"/>
  <c r="S116" i="63"/>
  <c r="S118" i="63"/>
  <c r="S120" i="63"/>
  <c r="S3" i="63"/>
  <c r="Q83" i="63"/>
  <c r="E6" i="46"/>
  <c r="CZ4" i="58" s="1"/>
  <c r="O6" i="46"/>
  <c r="AO10" i="46" s="1"/>
  <c r="AI15" i="46"/>
  <c r="AI16" i="46" s="1"/>
  <c r="G19" i="46"/>
  <c r="G18" i="46"/>
  <c r="AI46" i="46"/>
  <c r="AI11" i="46" s="1"/>
  <c r="X8" i="46" s="1"/>
  <c r="AO13" i="46" s="1"/>
  <c r="AJ43" i="46"/>
  <c r="B60" i="34"/>
  <c r="A36" i="46"/>
  <c r="A89" i="46"/>
  <c r="X4" i="46"/>
  <c r="P4" i="46"/>
  <c r="H4" i="46"/>
  <c r="A4" i="46"/>
  <c r="AP4" i="52"/>
  <c r="AA4" i="52"/>
  <c r="O4" i="52"/>
  <c r="D4" i="52"/>
  <c r="KX4" i="58"/>
  <c r="JH4" i="58"/>
  <c r="FR4" i="58"/>
  <c r="FQ4" i="58"/>
  <c r="FP4" i="58"/>
  <c r="CY4" i="58"/>
  <c r="V54" i="34"/>
  <c r="BB23" i="52"/>
  <c r="BB24" i="52"/>
  <c r="KW4" i="58"/>
  <c r="KV4" i="58"/>
  <c r="KT4" i="58"/>
  <c r="KS4" i="58"/>
  <c r="KR4" i="58"/>
  <c r="KQ4" i="58"/>
  <c r="KP4" i="58"/>
  <c r="KO4" i="58"/>
  <c r="KN4" i="58"/>
  <c r="KM4" i="58"/>
  <c r="KL4" i="58"/>
  <c r="KK4" i="58"/>
  <c r="KJ4" i="58"/>
  <c r="KI4" i="58"/>
  <c r="KH4" i="58"/>
  <c r="KF4" i="58"/>
  <c r="KE4" i="58"/>
  <c r="KD4" i="58"/>
  <c r="KC4" i="58"/>
  <c r="KB4" i="58"/>
  <c r="KA4" i="58"/>
  <c r="JZ4" i="58"/>
  <c r="JY4" i="58"/>
  <c r="JX4" i="58"/>
  <c r="JW4" i="58"/>
  <c r="JV4" i="58"/>
  <c r="JU4" i="58"/>
  <c r="JT4" i="58"/>
  <c r="JS4" i="58"/>
  <c r="JR4" i="58"/>
  <c r="JQ4" i="58"/>
  <c r="JP4" i="58"/>
  <c r="JO4" i="58"/>
  <c r="JN4" i="58"/>
  <c r="JM4" i="58"/>
  <c r="JK4" i="58"/>
  <c r="JJ4" i="58"/>
  <c r="JI4" i="58"/>
  <c r="JF4" i="58"/>
  <c r="JE4" i="58"/>
  <c r="JD4" i="58"/>
  <c r="JC4" i="58"/>
  <c r="JB4" i="58"/>
  <c r="JA4" i="58"/>
  <c r="IZ4" i="58"/>
  <c r="IY4" i="58"/>
  <c r="IX4" i="58"/>
  <c r="IW4" i="58"/>
  <c r="IV4" i="58"/>
  <c r="IU4" i="58"/>
  <c r="IT4" i="58"/>
  <c r="IS4" i="58"/>
  <c r="IR4" i="58"/>
  <c r="IQ4" i="58"/>
  <c r="IP4" i="58"/>
  <c r="IO4" i="58"/>
  <c r="IN4" i="58"/>
  <c r="IM4" i="58"/>
  <c r="IK4" i="58"/>
  <c r="IJ4" i="58"/>
  <c r="II4" i="58"/>
  <c r="IH4" i="58"/>
  <c r="IE4" i="58"/>
  <c r="ID4" i="58"/>
  <c r="IC4" i="58"/>
  <c r="IB4" i="58"/>
  <c r="IA4" i="58"/>
  <c r="HZ4" i="58"/>
  <c r="HY4" i="58"/>
  <c r="HX4" i="58"/>
  <c r="HW4" i="58"/>
  <c r="HV4" i="58"/>
  <c r="HU4" i="58"/>
  <c r="HT4" i="58"/>
  <c r="HS4" i="58"/>
  <c r="HQ4" i="58"/>
  <c r="HP4" i="58"/>
  <c r="HO4" i="58"/>
  <c r="HN4" i="58"/>
  <c r="HM4" i="58"/>
  <c r="HL4" i="58"/>
  <c r="HK4" i="58"/>
  <c r="HJ4" i="58"/>
  <c r="HI4" i="58"/>
  <c r="HH4" i="58"/>
  <c r="HG4" i="58"/>
  <c r="HF4" i="58"/>
  <c r="HE4" i="58"/>
  <c r="HD4" i="58"/>
  <c r="HC4" i="58"/>
  <c r="HB4" i="58"/>
  <c r="HA4" i="58"/>
  <c r="GZ4" i="58"/>
  <c r="GY4" i="58"/>
  <c r="GX4" i="58"/>
  <c r="GV4" i="58"/>
  <c r="GU4" i="58"/>
  <c r="GT4" i="58"/>
  <c r="GS4" i="58"/>
  <c r="GQ4" i="58"/>
  <c r="GP4" i="58"/>
  <c r="GO4" i="58"/>
  <c r="GN4" i="58"/>
  <c r="GM4" i="58"/>
  <c r="GL4" i="58"/>
  <c r="GK4" i="58"/>
  <c r="GJ4" i="58"/>
  <c r="GI4" i="58"/>
  <c r="GH4" i="58"/>
  <c r="GG4" i="58"/>
  <c r="GF4" i="58"/>
  <c r="GE4" i="58"/>
  <c r="GD4" i="58"/>
  <c r="GC4" i="58"/>
  <c r="GB4" i="58"/>
  <c r="GA4" i="58"/>
  <c r="FZ4" i="58"/>
  <c r="FY4" i="58"/>
  <c r="FX4" i="58"/>
  <c r="FV4" i="58"/>
  <c r="FU4" i="58"/>
  <c r="FT4" i="58"/>
  <c r="FS4" i="58"/>
  <c r="IL4" i="58"/>
  <c r="FW4" i="58"/>
  <c r="GW4" i="58"/>
  <c r="IF4" i="58"/>
  <c r="JL4" i="58"/>
  <c r="KU4" i="58"/>
  <c r="KG4" i="58"/>
  <c r="HR4" i="58"/>
  <c r="JG4" i="58"/>
  <c r="GR4" i="58"/>
  <c r="T65" i="11"/>
  <c r="A20" i="52"/>
  <c r="B4" i="58"/>
  <c r="H4" i="58"/>
  <c r="I4" i="58"/>
  <c r="J4" i="58"/>
  <c r="K4" i="58"/>
  <c r="C4" i="58"/>
  <c r="I12" i="2"/>
  <c r="FM4" i="58"/>
  <c r="FL4" i="58"/>
  <c r="FJ4" i="58"/>
  <c r="FI4" i="58"/>
  <c r="FH4" i="58"/>
  <c r="FG4" i="58"/>
  <c r="FF4" i="58"/>
  <c r="FE4" i="58"/>
  <c r="FD4" i="58"/>
  <c r="FC4" i="58"/>
  <c r="FB4" i="58"/>
  <c r="FA4" i="58"/>
  <c r="EZ4" i="58"/>
  <c r="EY4" i="58"/>
  <c r="EX4" i="58"/>
  <c r="EV4" i="58"/>
  <c r="EU4" i="58"/>
  <c r="ET4" i="58"/>
  <c r="ES4" i="58"/>
  <c r="ER4" i="58"/>
  <c r="EQ4" i="58"/>
  <c r="EP4" i="58"/>
  <c r="EO4" i="58"/>
  <c r="EN4" i="58"/>
  <c r="EM4" i="58"/>
  <c r="EL4" i="58"/>
  <c r="EK4" i="58"/>
  <c r="EJ4" i="58"/>
  <c r="EI4" i="58"/>
  <c r="EH4" i="58"/>
  <c r="EG4" i="58"/>
  <c r="EF4" i="58"/>
  <c r="EE4" i="58"/>
  <c r="ED4" i="58"/>
  <c r="EC4" i="58"/>
  <c r="EA4" i="58"/>
  <c r="DZ4" i="58"/>
  <c r="DY4" i="58"/>
  <c r="DX4" i="58"/>
  <c r="DV4" i="58"/>
  <c r="DU4" i="58"/>
  <c r="DT4" i="58"/>
  <c r="DS4" i="58"/>
  <c r="DR4" i="58"/>
  <c r="DQ4" i="58"/>
  <c r="DP4" i="58"/>
  <c r="DO4" i="58"/>
  <c r="DN4" i="58"/>
  <c r="DM4" i="58"/>
  <c r="DL4" i="58"/>
  <c r="DK4" i="58"/>
  <c r="DJ4" i="58"/>
  <c r="DI4" i="58"/>
  <c r="DH4" i="58"/>
  <c r="DG4" i="58"/>
  <c r="DF4" i="58"/>
  <c r="DE4" i="58"/>
  <c r="DD4" i="58"/>
  <c r="DC4" i="58"/>
  <c r="DA4" i="58"/>
  <c r="CX4" i="58"/>
  <c r="CU4" i="58"/>
  <c r="CT4" i="58"/>
  <c r="CS4" i="58"/>
  <c r="CR4" i="58"/>
  <c r="CQ4" i="58"/>
  <c r="CP4" i="58"/>
  <c r="CO4" i="58"/>
  <c r="CN4" i="58"/>
  <c r="CM4" i="58"/>
  <c r="CL4" i="58"/>
  <c r="CK4" i="58"/>
  <c r="CJ4" i="58"/>
  <c r="CI4" i="58"/>
  <c r="CH4" i="58"/>
  <c r="CG4" i="58"/>
  <c r="CE4" i="58"/>
  <c r="CD4" i="58"/>
  <c r="CC4" i="58"/>
  <c r="CB4" i="58"/>
  <c r="CA4" i="58"/>
  <c r="BZ4" i="58"/>
  <c r="BY4" i="58"/>
  <c r="BX4" i="58"/>
  <c r="BW4" i="58"/>
  <c r="BV4" i="58"/>
  <c r="BU4" i="58"/>
  <c r="BT4" i="58"/>
  <c r="BS4" i="58"/>
  <c r="BR4" i="58"/>
  <c r="BQ4" i="58"/>
  <c r="BO4" i="58"/>
  <c r="BN4" i="58"/>
  <c r="BM4" i="58"/>
  <c r="BL4" i="58"/>
  <c r="BK4" i="58"/>
  <c r="BJ4" i="58"/>
  <c r="BI4" i="58"/>
  <c r="BH4" i="58"/>
  <c r="BG4" i="58"/>
  <c r="BF4" i="58"/>
  <c r="BE4" i="58"/>
  <c r="BD4" i="58"/>
  <c r="BC4" i="58"/>
  <c r="BB4" i="58"/>
  <c r="BA4" i="58"/>
  <c r="AZ4" i="58"/>
  <c r="AY4" i="58"/>
  <c r="AX4" i="58"/>
  <c r="AW4" i="58"/>
  <c r="AV4" i="58"/>
  <c r="AS4" i="58"/>
  <c r="AR4" i="58"/>
  <c r="AQ4" i="58"/>
  <c r="AP4" i="58"/>
  <c r="AO4" i="58"/>
  <c r="AN4" i="58"/>
  <c r="AM4" i="58"/>
  <c r="AL4" i="58"/>
  <c r="AK4" i="58"/>
  <c r="AJ4" i="58"/>
  <c r="CU3" i="58"/>
  <c r="CT3" i="58"/>
  <c r="CR3" i="58"/>
  <c r="CQ3" i="58"/>
  <c r="CE3" i="58"/>
  <c r="CD3" i="58"/>
  <c r="CB3" i="58"/>
  <c r="CA3" i="58"/>
  <c r="BO3" i="58"/>
  <c r="BN3" i="58"/>
  <c r="BL3" i="58"/>
  <c r="BK3" i="58"/>
  <c r="AF4" i="58"/>
  <c r="AE4" i="58"/>
  <c r="AD4" i="58"/>
  <c r="AC4" i="58"/>
  <c r="AB4" i="58"/>
  <c r="AA4" i="58"/>
  <c r="Y4" i="58"/>
  <c r="X4" i="58"/>
  <c r="W4" i="58"/>
  <c r="V4" i="58"/>
  <c r="U4" i="58"/>
  <c r="T4" i="58"/>
  <c r="S4" i="58"/>
  <c r="R4" i="58"/>
  <c r="Q4" i="58"/>
  <c r="P4" i="58"/>
  <c r="O4" i="58"/>
  <c r="N4" i="58"/>
  <c r="T74" i="11"/>
  <c r="T73" i="11"/>
  <c r="T72" i="11"/>
  <c r="T71" i="11"/>
  <c r="T70" i="11"/>
  <c r="T69" i="11"/>
  <c r="T68" i="11"/>
  <c r="T67" i="11"/>
  <c r="T66" i="11"/>
  <c r="T64" i="11"/>
  <c r="T63" i="11"/>
  <c r="T62" i="11"/>
  <c r="T61" i="11"/>
  <c r="T60" i="11"/>
  <c r="T58" i="11"/>
  <c r="T57" i="11"/>
  <c r="T56" i="11"/>
  <c r="T55" i="11"/>
  <c r="T54" i="11"/>
  <c r="T53" i="11"/>
  <c r="T52" i="11"/>
  <c r="T51" i="11"/>
  <c r="T50" i="11"/>
  <c r="T49" i="11"/>
  <c r="T48" i="11"/>
  <c r="T47" i="11"/>
  <c r="T46" i="11"/>
  <c r="T45" i="11"/>
  <c r="T44" i="11"/>
  <c r="T42" i="11"/>
  <c r="T41" i="11"/>
  <c r="T40" i="11"/>
  <c r="T39" i="11"/>
  <c r="T38" i="11"/>
  <c r="T37" i="11"/>
  <c r="T36" i="11"/>
  <c r="T35" i="11"/>
  <c r="T34" i="11"/>
  <c r="T33" i="11"/>
  <c r="T32" i="11"/>
  <c r="T31" i="11"/>
  <c r="T30" i="11"/>
  <c r="T29" i="11"/>
  <c r="T28" i="11"/>
  <c r="T27" i="11"/>
  <c r="T26" i="11"/>
  <c r="T25" i="11"/>
  <c r="T24" i="11"/>
  <c r="T23" i="11"/>
  <c r="T20" i="11"/>
  <c r="T19" i="11"/>
  <c r="T18" i="11"/>
  <c r="T17" i="11"/>
  <c r="T16" i="11"/>
  <c r="T15" i="11"/>
  <c r="T14" i="11"/>
  <c r="T13" i="11"/>
  <c r="T12" i="11"/>
  <c r="T11" i="11"/>
  <c r="V72" i="34"/>
  <c r="V71" i="34"/>
  <c r="V70" i="34"/>
  <c r="V69" i="34"/>
  <c r="V68" i="34"/>
  <c r="V67" i="34"/>
  <c r="V65" i="34"/>
  <c r="V64" i="34"/>
  <c r="V63" i="34"/>
  <c r="V62" i="34"/>
  <c r="V61" i="34"/>
  <c r="V60" i="34"/>
  <c r="V58" i="34"/>
  <c r="V57" i="34"/>
  <c r="V56" i="34"/>
  <c r="V55" i="34"/>
  <c r="M5" i="2"/>
  <c r="S74" i="11"/>
  <c r="S73" i="11"/>
  <c r="S71" i="11"/>
  <c r="S70" i="11"/>
  <c r="S58" i="11"/>
  <c r="S57" i="11"/>
  <c r="S55" i="11"/>
  <c r="S54" i="11"/>
  <c r="S42" i="11"/>
  <c r="S41" i="11"/>
  <c r="S39" i="11"/>
  <c r="S38" i="11"/>
  <c r="D4" i="34"/>
  <c r="D64" i="34" s="1"/>
  <c r="B4" i="34"/>
  <c r="B64" i="34" s="1"/>
  <c r="EB4" i="58"/>
  <c r="AJ89" i="46"/>
  <c r="AL96" i="46"/>
  <c r="AI110" i="46"/>
  <c r="AJ110" i="46"/>
  <c r="AK132" i="46"/>
  <c r="AL131" i="46"/>
  <c r="AM131" i="46"/>
  <c r="R87" i="34"/>
  <c r="R86" i="34"/>
  <c r="R85" i="34"/>
  <c r="R84" i="34"/>
  <c r="R83" i="34"/>
  <c r="O14" i="11"/>
  <c r="O13" i="11"/>
  <c r="O12" i="11"/>
  <c r="O11" i="11"/>
  <c r="O10" i="11"/>
  <c r="P20" i="11"/>
  <c r="P22" i="11"/>
  <c r="P23" i="11"/>
  <c r="P24" i="11"/>
  <c r="P19" i="11"/>
  <c r="O19" i="11"/>
  <c r="O23" i="11"/>
  <c r="O22" i="11"/>
  <c r="O21" i="11"/>
  <c r="O20" i="11"/>
  <c r="O24" i="11"/>
  <c r="EW4" i="58"/>
  <c r="DW4" i="58"/>
  <c r="DB4" i="58"/>
  <c r="A52" i="11"/>
  <c r="B93" i="34"/>
  <c r="I4" i="34"/>
  <c r="I64" i="34" s="1"/>
  <c r="G4" i="34"/>
  <c r="G64" i="34" s="1"/>
  <c r="F7" i="11"/>
  <c r="A7" i="11"/>
  <c r="F4" i="11"/>
  <c r="A4" i="11"/>
  <c r="AI2" i="68"/>
  <c r="AI1" i="69"/>
  <c r="AI1" i="68"/>
  <c r="AI2" i="69"/>
  <c r="AI1" i="46"/>
  <c r="O25" i="11" l="1"/>
  <c r="T21" i="11" s="1"/>
  <c r="O15" i="11"/>
  <c r="AJ3" i="46"/>
  <c r="P25" i="11"/>
  <c r="T22" i="11" s="1"/>
  <c r="AI112" i="46"/>
  <c r="FK4" i="58" s="1"/>
  <c r="AT4" i="58"/>
  <c r="AI4" i="58"/>
  <c r="T10" i="11"/>
  <c r="AU4" i="58"/>
  <c r="AI19" i="69"/>
  <c r="AK15" i="69" s="1"/>
  <c r="AP21" i="69" s="1"/>
  <c r="AP89" i="69" s="1"/>
  <c r="AP3" i="69" s="1"/>
  <c r="AI19" i="68"/>
  <c r="AK15" i="68" s="1"/>
  <c r="R88" i="34"/>
  <c r="V66" i="34" s="1"/>
  <c r="AI19" i="46"/>
  <c r="AK15" i="46" s="1"/>
  <c r="AI10" i="46"/>
  <c r="AK10" i="46" s="1"/>
  <c r="AO9" i="46"/>
  <c r="AI9" i="46"/>
  <c r="C8" i="46" s="1"/>
  <c r="G12" i="52" s="1"/>
  <c r="AZ22" i="52" s="1"/>
  <c r="AY26" i="52"/>
  <c r="D22" i="52" s="1"/>
  <c r="AZ19" i="52"/>
  <c r="AY25" i="52"/>
  <c r="D21" i="52" s="1"/>
  <c r="AZ16" i="52"/>
  <c r="AZ32" i="52"/>
  <c r="AI14" i="46"/>
  <c r="U9" i="46" s="1"/>
  <c r="AI22" i="46"/>
  <c r="AK20" i="46" s="1"/>
  <c r="AI5" i="69"/>
  <c r="AI12" i="69"/>
  <c r="B9" i="69" s="1"/>
  <c r="C8" i="69"/>
  <c r="X8" i="69"/>
  <c r="AO13" i="69" s="1"/>
  <c r="AI14" i="69"/>
  <c r="U9" i="69" s="1"/>
  <c r="AI5" i="68"/>
  <c r="C8" i="68"/>
  <c r="AI12" i="68"/>
  <c r="B9" i="68" s="1"/>
  <c r="AP21" i="68"/>
  <c r="AP89" i="68" s="1"/>
  <c r="AP3" i="68" s="1"/>
  <c r="AI14" i="68"/>
  <c r="U9" i="68" s="1"/>
  <c r="X8" i="68"/>
  <c r="AO13" i="68" s="1"/>
  <c r="AI17" i="46"/>
  <c r="C17" i="46" s="1"/>
  <c r="AI24" i="46"/>
  <c r="C20" i="46" s="1"/>
  <c r="AI21" i="46"/>
  <c r="AI20" i="46" s="1"/>
  <c r="AJ2" i="46"/>
  <c r="AI2" i="46"/>
  <c r="AI3" i="46"/>
  <c r="Z4" i="58" l="1"/>
  <c r="M8" i="46"/>
  <c r="AO12" i="46" s="1"/>
  <c r="AI13" i="46"/>
  <c r="J9" i="46" s="1"/>
  <c r="AP21" i="46"/>
  <c r="AP89" i="46" s="1"/>
  <c r="AP3" i="46" s="1"/>
  <c r="AI12" i="46"/>
  <c r="B9" i="46" s="1"/>
  <c r="AO11" i="46"/>
  <c r="AO11" i="69"/>
  <c r="G18" i="52"/>
  <c r="AZ24" i="52" s="1"/>
  <c r="AO11" i="68"/>
  <c r="G15" i="52"/>
  <c r="AZ23" i="52" s="1"/>
  <c r="BH22" i="52"/>
  <c r="BC32" i="52" s="1"/>
  <c r="AY28" i="52"/>
  <c r="AA22" i="52" s="1"/>
  <c r="BF22" i="52"/>
  <c r="BB32" i="52" s="1"/>
  <c r="AY27" i="52"/>
  <c r="AA21" i="52" s="1"/>
  <c r="AJ5" i="69"/>
  <c r="AJ4" i="69"/>
  <c r="AJ6" i="69"/>
  <c r="AJ5" i="68"/>
  <c r="AJ4" i="68"/>
  <c r="AJ6" i="68"/>
  <c r="AI5" i="46"/>
  <c r="AJ6" i="46" s="1"/>
  <c r="AY32" i="52" l="1"/>
  <c r="AI6" i="69"/>
  <c r="J2" i="69" s="1"/>
  <c r="AI6" i="68"/>
  <c r="J2" i="68" s="1"/>
  <c r="AJ5" i="46"/>
  <c r="AJ4" i="46"/>
  <c r="AI6" i="46" l="1"/>
  <c r="J2" i="46" s="1"/>
</calcChain>
</file>

<file path=xl/comments1.xml><?xml version="1.0" encoding="utf-8"?>
<comments xmlns="http://schemas.openxmlformats.org/spreadsheetml/2006/main">
  <authors>
    <author>rina</author>
  </authors>
  <commentList>
    <comment ref="F4" authorId="0" shapeId="0">
      <text>
        <r>
          <rPr>
            <b/>
            <sz val="9"/>
            <color indexed="81"/>
            <rFont val="ＭＳ Ｐゴシック"/>
            <family val="3"/>
            <charset val="128"/>
          </rPr>
          <t>rina:</t>
        </r>
        <r>
          <rPr>
            <sz val="9"/>
            <color indexed="81"/>
            <rFont val="ＭＳ Ｐゴシック"/>
            <family val="3"/>
            <charset val="128"/>
          </rPr>
          <t xml:space="preserve">
配布版では、非可視化</t>
        </r>
      </text>
    </comment>
  </commentList>
</comments>
</file>

<file path=xl/comments2.xml><?xml version="1.0" encoding="utf-8"?>
<comments xmlns="http://schemas.openxmlformats.org/spreadsheetml/2006/main">
  <authors>
    <author>rina</author>
  </authors>
  <commentList>
    <comment ref="R88" authorId="0" shapeId="0">
      <text>
        <r>
          <rPr>
            <b/>
            <sz val="9"/>
            <color indexed="81"/>
            <rFont val="ＭＳ Ｐゴシック"/>
            <family val="3"/>
            <charset val="128"/>
          </rPr>
          <t>添付書類</t>
        </r>
      </text>
    </comment>
  </commentList>
</comments>
</file>

<file path=xl/comments3.xml><?xml version="1.0" encoding="utf-8"?>
<comments xmlns="http://schemas.openxmlformats.org/spreadsheetml/2006/main">
  <authors>
    <author>rina</author>
  </authors>
  <commentList>
    <comment ref="B10" authorId="0" shapeId="0">
      <text>
        <r>
          <rPr>
            <b/>
            <sz val="11"/>
            <color indexed="81"/>
            <rFont val="ＭＳ Ｐゴシック"/>
            <family val="3"/>
            <charset val="128"/>
          </rPr>
          <t>複数選択可</t>
        </r>
      </text>
    </comment>
    <comment ref="E10" authorId="0" shapeId="0">
      <text>
        <r>
          <rPr>
            <b/>
            <sz val="11"/>
            <color indexed="81"/>
            <rFont val="ＭＳ Ｐゴシック"/>
            <family val="3"/>
            <charset val="128"/>
          </rPr>
          <t>添付書類のタイトルを記入してください</t>
        </r>
      </text>
    </comment>
    <comment ref="O15" authorId="0" shapeId="0">
      <text>
        <r>
          <rPr>
            <b/>
            <sz val="9"/>
            <color indexed="81"/>
            <rFont val="ＭＳ Ｐゴシック"/>
            <family val="3"/>
            <charset val="128"/>
          </rPr>
          <t>添付書類</t>
        </r>
      </text>
    </comment>
    <comment ref="A16" authorId="0" shapeId="0">
      <text>
        <r>
          <rPr>
            <b/>
            <sz val="11"/>
            <color indexed="81"/>
            <rFont val="ＭＳ Ｐゴシック"/>
            <family val="3"/>
            <charset val="128"/>
          </rPr>
          <t>選択してください</t>
        </r>
      </text>
    </comment>
    <comment ref="C19" authorId="0" shapeId="0">
      <text>
        <r>
          <rPr>
            <b/>
            <sz val="11"/>
            <color indexed="81"/>
            <rFont val="ＭＳ Ｐゴシック"/>
            <family val="3"/>
            <charset val="128"/>
          </rPr>
          <t>選択してください</t>
        </r>
      </text>
    </comment>
    <comment ref="C25" authorId="0" shapeId="0">
      <text>
        <r>
          <rPr>
            <b/>
            <sz val="11"/>
            <color indexed="81"/>
            <rFont val="ＭＳ Ｐゴシック"/>
            <family val="3"/>
            <charset val="128"/>
          </rPr>
          <t>選択してください</t>
        </r>
      </text>
    </comment>
    <comment ref="I25" authorId="0" shapeId="0">
      <text>
        <r>
          <rPr>
            <b/>
            <sz val="11"/>
            <color indexed="81"/>
            <rFont val="ＭＳ Ｐゴシック"/>
            <family val="3"/>
            <charset val="128"/>
          </rPr>
          <t>選択してください</t>
        </r>
      </text>
    </comment>
    <comment ref="O25" authorId="0" shapeId="0">
      <text>
        <r>
          <rPr>
            <b/>
            <sz val="9"/>
            <color indexed="81"/>
            <rFont val="ＭＳ Ｐゴシック"/>
            <family val="3"/>
            <charset val="128"/>
          </rPr>
          <t>適用状況</t>
        </r>
      </text>
    </comment>
    <comment ref="P25" authorId="0" shapeId="0">
      <text>
        <r>
          <rPr>
            <b/>
            <sz val="9"/>
            <color indexed="81"/>
            <rFont val="ＭＳ Ｐゴシック"/>
            <family val="3"/>
            <charset val="128"/>
          </rPr>
          <t>名称</t>
        </r>
      </text>
    </comment>
    <comment ref="A26" authorId="0" shapeId="0">
      <text>
        <r>
          <rPr>
            <b/>
            <sz val="11"/>
            <color indexed="81"/>
            <rFont val="ＭＳ Ｐゴシック"/>
            <family val="3"/>
            <charset val="128"/>
          </rPr>
          <t>関係する場合には、記入してください</t>
        </r>
      </text>
    </comment>
    <comment ref="A53" authorId="0" shapeId="0">
      <text>
        <r>
          <rPr>
            <b/>
            <sz val="11"/>
            <color indexed="81"/>
            <rFont val="ＭＳ Ｐゴシック"/>
            <family val="3"/>
            <charset val="128"/>
          </rPr>
          <t>試験実施施設が２ヶ所以上ある場合は、下のページに追加で記載してください</t>
        </r>
      </text>
    </comment>
    <comment ref="B89" authorId="0" shapeId="0">
      <text>
        <r>
          <rPr>
            <b/>
            <sz val="11"/>
            <color indexed="81"/>
            <rFont val="ＭＳ Ｐゴシック"/>
            <family val="3"/>
            <charset val="128"/>
          </rPr>
          <t>選択してください</t>
        </r>
      </text>
    </comment>
    <comment ref="A117" authorId="0" shapeId="0">
      <text>
        <r>
          <rPr>
            <b/>
            <sz val="11"/>
            <color indexed="81"/>
            <rFont val="ＭＳ Ｐゴシック"/>
            <family val="3"/>
            <charset val="128"/>
          </rPr>
          <t>試験実施施設が２ヶ所以上ある場合は、下のページに追加で記載してください</t>
        </r>
      </text>
    </comment>
    <comment ref="B153" authorId="0" shapeId="0">
      <text>
        <r>
          <rPr>
            <b/>
            <sz val="9"/>
            <color indexed="81"/>
            <rFont val="ＭＳ Ｐゴシック"/>
            <family val="3"/>
            <charset val="128"/>
          </rPr>
          <t>選択して下さい</t>
        </r>
      </text>
    </comment>
    <comment ref="A181" authorId="0" shapeId="0">
      <text>
        <r>
          <rPr>
            <b/>
            <sz val="11"/>
            <color indexed="81"/>
            <rFont val="ＭＳ Ｐゴシック"/>
            <family val="3"/>
            <charset val="128"/>
          </rPr>
          <t>試験実施施設が２ヶ所以上ある場合は、下のページに追加で記載してください</t>
        </r>
      </text>
    </comment>
    <comment ref="B217" authorId="0" shapeId="0">
      <text>
        <r>
          <rPr>
            <b/>
            <sz val="9"/>
            <color indexed="81"/>
            <rFont val="ＭＳ Ｐゴシック"/>
            <family val="3"/>
            <charset val="128"/>
          </rPr>
          <t>選択して下さい</t>
        </r>
      </text>
    </comment>
  </commentList>
</comments>
</file>

<file path=xl/sharedStrings.xml><?xml version="1.0" encoding="utf-8"?>
<sst xmlns="http://schemas.openxmlformats.org/spreadsheetml/2006/main" count="2185" uniqueCount="678">
  <si>
    <t>※必要に応じて枠を広げて下さい。</t>
    <rPh sb="1" eb="3">
      <t>ヒツヨウ</t>
    </rPh>
    <rPh sb="4" eb="5">
      <t>オウ</t>
    </rPh>
    <rPh sb="7" eb="8">
      <t>ワク</t>
    </rPh>
    <rPh sb="9" eb="10">
      <t>ヒロ</t>
    </rPh>
    <rPh sb="12" eb="13">
      <t>クダ</t>
    </rPh>
    <phoneticPr fontId="1"/>
  </si>
  <si>
    <t>※セルの追加削除は行わないで下さい。</t>
    <rPh sb="4" eb="6">
      <t>ツイカ</t>
    </rPh>
    <rPh sb="6" eb="8">
      <t>サクジョ</t>
    </rPh>
    <rPh sb="9" eb="10">
      <t>オコナ</t>
    </rPh>
    <rPh sb="14" eb="15">
      <t>クダ</t>
    </rPh>
    <phoneticPr fontId="1"/>
  </si>
  <si>
    <t>記載項目</t>
    <rPh sb="0" eb="2">
      <t>キサイ</t>
    </rPh>
    <rPh sb="2" eb="4">
      <t>コウモク</t>
    </rPh>
    <phoneticPr fontId="1"/>
  </si>
  <si>
    <t>記載内容</t>
    <rPh sb="0" eb="2">
      <t>キサイ</t>
    </rPh>
    <rPh sb="2" eb="4">
      <t>ナイヨウ</t>
    </rPh>
    <phoneticPr fontId="1"/>
  </si>
  <si>
    <t>説明</t>
    <rPh sb="0" eb="2">
      <t>セツメイ</t>
    </rPh>
    <phoneticPr fontId="1"/>
  </si>
  <si>
    <t>チェックボックスの結果</t>
    <rPh sb="9" eb="11">
      <t>ケッカ</t>
    </rPh>
    <phoneticPr fontId="1"/>
  </si>
  <si>
    <t>チェックボックスの結果（文字表示）</t>
    <rPh sb="9" eb="11">
      <t>ケッカ</t>
    </rPh>
    <rPh sb="12" eb="14">
      <t>モジ</t>
    </rPh>
    <rPh sb="14" eb="16">
      <t>ヒョウジ</t>
    </rPh>
    <phoneticPr fontId="1"/>
  </si>
  <si>
    <t>ドロップダウンリストデータ</t>
    <phoneticPr fontId="1"/>
  </si>
  <si>
    <t>■入力</t>
    <rPh sb="1" eb="3">
      <t>ニュウリョク</t>
    </rPh>
    <phoneticPr fontId="1"/>
  </si>
  <si>
    <t>基本情報</t>
    <rPh sb="0" eb="2">
      <t>キホン</t>
    </rPh>
    <rPh sb="2" eb="4">
      <t>ジョウホウ</t>
    </rPh>
    <phoneticPr fontId="1"/>
  </si>
  <si>
    <t>事業所名</t>
    <rPh sb="0" eb="3">
      <t>ジギョウショ</t>
    </rPh>
    <rPh sb="3" eb="4">
      <t>メイ</t>
    </rPh>
    <phoneticPr fontId="2"/>
  </si>
  <si>
    <t>申請事業者名</t>
    <rPh sb="0" eb="2">
      <t>シンセイ</t>
    </rPh>
    <rPh sb="2" eb="5">
      <t>ジギョウシャ</t>
    </rPh>
    <rPh sb="5" eb="6">
      <t>メイ</t>
    </rPh>
    <phoneticPr fontId="2"/>
  </si>
  <si>
    <t>◎</t>
    <phoneticPr fontId="1"/>
  </si>
  <si>
    <t>新規</t>
    <rPh sb="0" eb="2">
      <t>シンキ</t>
    </rPh>
    <phoneticPr fontId="1"/>
  </si>
  <si>
    <t>申請番号</t>
    <rPh sb="0" eb="2">
      <t>シンセイ</t>
    </rPh>
    <rPh sb="2" eb="4">
      <t>バンゴウ</t>
    </rPh>
    <phoneticPr fontId="2"/>
  </si>
  <si>
    <t>その他（価格変更等）</t>
    <phoneticPr fontId="1"/>
  </si>
  <si>
    <t>区分 / 名称 / 型式 の選択</t>
    <rPh sb="5" eb="7">
      <t>メイショウ</t>
    </rPh>
    <rPh sb="10" eb="12">
      <t>カタシキ</t>
    </rPh>
    <rPh sb="14" eb="16">
      <t>センタク</t>
    </rPh>
    <phoneticPr fontId="1"/>
  </si>
  <si>
    <t>（[区分]、[名称]、[型式]の順番で表示されるリストから選択して下さい。
[名称]、[型式]に該当する枠がない場合には、適当な枠名を直接入力して下さい。注意勧告するメッセージが出ますが、「はい」を選択して下さい。
[名称] に自由入力されると [型式] には入力メニューは表示されなくなります。必要に応じて適当な枠名を入力して下さい。）</t>
  </si>
  <si>
    <t>区分</t>
  </si>
  <si>
    <t>【選択して下さい】</t>
  </si>
  <si>
    <t>名称</t>
    <phoneticPr fontId="1"/>
  </si>
  <si>
    <t>型式</t>
    <phoneticPr fontId="1"/>
  </si>
  <si>
    <t>補装具製作業者向販売価格（申請価格）</t>
  </si>
  <si>
    <t>（単位：円）</t>
    <rPh sb="1" eb="3">
      <t>タンイ</t>
    </rPh>
    <rPh sb="4" eb="5">
      <t>エン</t>
    </rPh>
    <phoneticPr fontId="1"/>
  </si>
  <si>
    <t>メーカー名（略称）</t>
    <rPh sb="6" eb="8">
      <t>リャクショウ</t>
    </rPh>
    <phoneticPr fontId="1"/>
  </si>
  <si>
    <t>型番（部品番号）</t>
    <rPh sb="0" eb="2">
      <t>カタバン</t>
    </rPh>
    <phoneticPr fontId="1"/>
  </si>
  <si>
    <t>備考（部品名）</t>
    <phoneticPr fontId="1"/>
  </si>
  <si>
    <t>製造品</t>
    <rPh sb="0" eb="2">
      <t>セイゾウ</t>
    </rPh>
    <rPh sb="2" eb="3">
      <t>ヒン</t>
    </rPh>
    <phoneticPr fontId="1"/>
  </si>
  <si>
    <t>R7年度用</t>
    <phoneticPr fontId="1"/>
  </si>
  <si>
    <t>平均価格未満である　</t>
    <rPh sb="0" eb="2">
      <t>ヘイキン</t>
    </rPh>
    <rPh sb="2" eb="4">
      <t>カカク</t>
    </rPh>
    <rPh sb="4" eb="6">
      <t>ミマン</t>
    </rPh>
    <phoneticPr fontId="1"/>
  </si>
  <si>
    <t>平均価格以上である</t>
    <rPh sb="0" eb="2">
      <t>ヘイキン</t>
    </rPh>
    <rPh sb="2" eb="4">
      <t>カカク</t>
    </rPh>
    <rPh sb="4" eb="6">
      <t>イジョウ</t>
    </rPh>
    <phoneticPr fontId="1"/>
  </si>
  <si>
    <t>不合格</t>
    <rPh sb="0" eb="3">
      <t>フゴウカク</t>
    </rPh>
    <phoneticPr fontId="1"/>
  </si>
  <si>
    <t>男</t>
    <rPh sb="0" eb="1">
      <t>オトコ</t>
    </rPh>
    <phoneticPr fontId="1"/>
  </si>
  <si>
    <t>女</t>
    <rPh sb="0" eb="1">
      <t>オンナ</t>
    </rPh>
    <phoneticPr fontId="1"/>
  </si>
  <si>
    <t>要介助</t>
    <phoneticPr fontId="1"/>
  </si>
  <si>
    <t>低</t>
    <phoneticPr fontId="1"/>
  </si>
  <si>
    <t>中</t>
    <phoneticPr fontId="1"/>
  </si>
  <si>
    <t>高(走行可)</t>
    <phoneticPr fontId="1"/>
  </si>
  <si>
    <t>PO</t>
    <phoneticPr fontId="1"/>
  </si>
  <si>
    <t>製作技術者</t>
    <phoneticPr fontId="1"/>
  </si>
  <si>
    <t>その他</t>
    <phoneticPr fontId="1"/>
  </si>
  <si>
    <t>MDr</t>
    <phoneticPr fontId="1"/>
  </si>
  <si>
    <t>PT</t>
    <phoneticPr fontId="1"/>
  </si>
  <si>
    <t>OT</t>
    <phoneticPr fontId="1"/>
  </si>
  <si>
    <t>その他</t>
    <rPh sb="2" eb="3">
      <t>ホカ</t>
    </rPh>
    <phoneticPr fontId="1"/>
  </si>
  <si>
    <t>様式A-4</t>
    <rPh sb="0" eb="2">
      <t>ヨウシキ</t>
    </rPh>
    <phoneticPr fontId="1"/>
  </si>
  <si>
    <t>部　　品　　概　　要</t>
    <phoneticPr fontId="1"/>
  </si>
  <si>
    <t>申請番号：</t>
    <phoneticPr fontId="1"/>
  </si>
  <si>
    <t>メーカー名：</t>
    <rPh sb="4" eb="5">
      <t>メイ</t>
    </rPh>
    <phoneticPr fontId="1"/>
  </si>
  <si>
    <t>部品番号：</t>
    <rPh sb="0" eb="2">
      <t>ブヒン</t>
    </rPh>
    <rPh sb="2" eb="4">
      <t>バンゴウ</t>
    </rPh>
    <phoneticPr fontId="1"/>
  </si>
  <si>
    <t>備考(部品名)：</t>
    <rPh sb="0" eb="2">
      <t>ビコウ</t>
    </rPh>
    <rPh sb="3" eb="5">
      <t>ブヒン</t>
    </rPh>
    <rPh sb="5" eb="6">
      <t>メイ</t>
    </rPh>
    <phoneticPr fontId="1"/>
  </si>
  <si>
    <t>部品構造図</t>
  </si>
  <si>
    <t>組立・加工・取付例</t>
    <phoneticPr fontId="1"/>
  </si>
  <si>
    <t>　当該部品を使用するに当たり、必ずセットにして使用しなければならない部品があれば、メーカー略称、型番、部品名称をご記入ください。</t>
    <rPh sb="1" eb="3">
      <t>トウガイ</t>
    </rPh>
    <rPh sb="3" eb="5">
      <t>ブヒン</t>
    </rPh>
    <rPh sb="6" eb="8">
      <t>シヨウ</t>
    </rPh>
    <rPh sb="11" eb="12">
      <t>ア</t>
    </rPh>
    <rPh sb="15" eb="16">
      <t>カナラ</t>
    </rPh>
    <rPh sb="23" eb="25">
      <t>シヨウ</t>
    </rPh>
    <rPh sb="34" eb="36">
      <t>ブヒン</t>
    </rPh>
    <rPh sb="45" eb="47">
      <t>リャクショウ</t>
    </rPh>
    <rPh sb="48" eb="50">
      <t>カタバン</t>
    </rPh>
    <rPh sb="51" eb="53">
      <t>ブヒン</t>
    </rPh>
    <rPh sb="53" eb="55">
      <t>メイショウ</t>
    </rPh>
    <rPh sb="57" eb="59">
      <t>キニュウ</t>
    </rPh>
    <phoneticPr fontId="1"/>
  </si>
  <si>
    <t>メーカー略称</t>
    <rPh sb="4" eb="6">
      <t>リャクショウ</t>
    </rPh>
    <phoneticPr fontId="1"/>
  </si>
  <si>
    <t>型番</t>
    <rPh sb="0" eb="2">
      <t>カタバン</t>
    </rPh>
    <phoneticPr fontId="1"/>
  </si>
  <si>
    <t>部品名称</t>
    <rPh sb="0" eb="2">
      <t>ブヒン</t>
    </rPh>
    <rPh sb="2" eb="4">
      <t>メイショウ</t>
    </rPh>
    <phoneticPr fontId="1"/>
  </si>
  <si>
    <t>部品概要2ページ目</t>
    <rPh sb="0" eb="2">
      <t>ブヒン</t>
    </rPh>
    <rPh sb="2" eb="4">
      <t>ガイヨウ</t>
    </rPh>
    <rPh sb="8" eb="9">
      <t>メ</t>
    </rPh>
    <phoneticPr fontId="1"/>
  </si>
  <si>
    <t>対象：</t>
  </si>
  <si>
    <t>構造：</t>
  </si>
  <si>
    <t>機能（効果）：</t>
  </si>
  <si>
    <t>材質：</t>
  </si>
  <si>
    <t>寸法：</t>
  </si>
  <si>
    <t>重量：</t>
  </si>
  <si>
    <t>組立・加工・取付方法：</t>
  </si>
  <si>
    <t>調整方法等：</t>
  </si>
  <si>
    <t>適応体重と活動レベル：</t>
  </si>
  <si>
    <t>使用条件（場所）：</t>
  </si>
  <si>
    <t xml:space="preserve">対象：
</t>
    <rPh sb="0" eb="2">
      <t>タイショウ</t>
    </rPh>
    <phoneticPr fontId="1"/>
  </si>
  <si>
    <t xml:space="preserve">組立・加工・取付方法：
</t>
    <phoneticPr fontId="1"/>
  </si>
  <si>
    <t>注意・禁忌事項：</t>
  </si>
  <si>
    <t>添付書類の有無</t>
    <rPh sb="0" eb="2">
      <t>テンプ</t>
    </rPh>
    <rPh sb="2" eb="4">
      <t>ショルイ</t>
    </rPh>
    <rPh sb="5" eb="7">
      <t>ウム</t>
    </rPh>
    <phoneticPr fontId="1"/>
  </si>
  <si>
    <t xml:space="preserve">構造：
</t>
    <rPh sb="0" eb="2">
      <t>コウゾウ</t>
    </rPh>
    <phoneticPr fontId="1"/>
  </si>
  <si>
    <t>添付書類タイトル１</t>
    <rPh sb="0" eb="2">
      <t>テンプ</t>
    </rPh>
    <rPh sb="2" eb="4">
      <t>ショルイ</t>
    </rPh>
    <phoneticPr fontId="1"/>
  </si>
  <si>
    <t>添付書類タイトル２</t>
    <rPh sb="0" eb="2">
      <t>テンプ</t>
    </rPh>
    <rPh sb="2" eb="4">
      <t>ショルイ</t>
    </rPh>
    <phoneticPr fontId="1"/>
  </si>
  <si>
    <t>添付書類タイトル３</t>
    <rPh sb="0" eb="2">
      <t>テンプ</t>
    </rPh>
    <rPh sb="2" eb="4">
      <t>ショルイ</t>
    </rPh>
    <phoneticPr fontId="1"/>
  </si>
  <si>
    <t>添付書類タイトル４</t>
    <rPh sb="0" eb="2">
      <t>テンプ</t>
    </rPh>
    <rPh sb="2" eb="4">
      <t>ショルイ</t>
    </rPh>
    <phoneticPr fontId="1"/>
  </si>
  <si>
    <t xml:space="preserve">調整方法等：
</t>
    <rPh sb="0" eb="2">
      <t>チョウセイ</t>
    </rPh>
    <rPh sb="2" eb="4">
      <t>ホウホウ</t>
    </rPh>
    <rPh sb="4" eb="5">
      <t>トウ</t>
    </rPh>
    <phoneticPr fontId="1"/>
  </si>
  <si>
    <t>添付書類タイトル５</t>
    <rPh sb="0" eb="2">
      <t>テンプ</t>
    </rPh>
    <rPh sb="2" eb="4">
      <t>ショルイ</t>
    </rPh>
    <phoneticPr fontId="1"/>
  </si>
  <si>
    <t>機能（効果）：</t>
    <rPh sb="0" eb="2">
      <t>キノウ</t>
    </rPh>
    <rPh sb="3" eb="5">
      <t>コウカ</t>
    </rPh>
    <phoneticPr fontId="1"/>
  </si>
  <si>
    <t>備考：</t>
    <rPh sb="0" eb="2">
      <t>ビコウ</t>
    </rPh>
    <phoneticPr fontId="1"/>
  </si>
  <si>
    <t xml:space="preserve">適応体重と活動レベル：
</t>
    <rPh sb="0" eb="2">
      <t>テキオウ</t>
    </rPh>
    <rPh sb="2" eb="4">
      <t>タイジュウ</t>
    </rPh>
    <rPh sb="5" eb="7">
      <t>カツドウ</t>
    </rPh>
    <phoneticPr fontId="1"/>
  </si>
  <si>
    <t xml:space="preserve">使用条件（場所）：
</t>
    <rPh sb="0" eb="2">
      <t>シヨウ</t>
    </rPh>
    <rPh sb="2" eb="4">
      <t>ジョウケン</t>
    </rPh>
    <rPh sb="5" eb="7">
      <t>バショ</t>
    </rPh>
    <phoneticPr fontId="1"/>
  </si>
  <si>
    <t xml:space="preserve">材質：
</t>
    <rPh sb="0" eb="2">
      <t>ザイシツ</t>
    </rPh>
    <phoneticPr fontId="1"/>
  </si>
  <si>
    <t>注意・禁忌事項：</t>
    <rPh sb="0" eb="2">
      <t>チュウイ</t>
    </rPh>
    <rPh sb="3" eb="5">
      <t>キンキ</t>
    </rPh>
    <rPh sb="5" eb="7">
      <t>ジコウ</t>
    </rPh>
    <phoneticPr fontId="1"/>
  </si>
  <si>
    <t xml:space="preserve">寸法：
</t>
    <rPh sb="0" eb="2">
      <t>スンポウ</t>
    </rPh>
    <phoneticPr fontId="1"/>
  </si>
  <si>
    <t>添付資料：</t>
    <phoneticPr fontId="1"/>
  </si>
  <si>
    <t>添付資料タイトル：</t>
    <phoneticPr fontId="1"/>
  </si>
  <si>
    <t>重量：</t>
    <rPh sb="0" eb="2">
      <t>ジュウリョウ</t>
    </rPh>
    <phoneticPr fontId="1"/>
  </si>
  <si>
    <t xml:space="preserve">備考：
</t>
    <rPh sb="0" eb="2">
      <t>ビコウ</t>
    </rPh>
    <phoneticPr fontId="1"/>
  </si>
  <si>
    <t xml:space="preserve">保証期間：
</t>
    <rPh sb="0" eb="2">
      <t>ホショウ</t>
    </rPh>
    <rPh sb="2" eb="4">
      <t>キカン</t>
    </rPh>
    <phoneticPr fontId="1"/>
  </si>
  <si>
    <t>様式A-5</t>
    <phoneticPr fontId="1"/>
  </si>
  <si>
    <t>工 学 的 試 験 評 価 概 要</t>
    <phoneticPr fontId="1"/>
  </si>
  <si>
    <t>部品番号：</t>
  </si>
  <si>
    <t>メーカー名：</t>
    <phoneticPr fontId="1"/>
  </si>
  <si>
    <t>備考（部品名）　：</t>
    <phoneticPr fontId="1"/>
  </si>
  <si>
    <t>添付書類：</t>
    <rPh sb="0" eb="2">
      <t>テンプ</t>
    </rPh>
    <rPh sb="2" eb="4">
      <t>ショルイ</t>
    </rPh>
    <phoneticPr fontId="1"/>
  </si>
  <si>
    <t>添付書類タイトル：</t>
    <rPh sb="0" eb="2">
      <t>テンプ</t>
    </rPh>
    <rPh sb="2" eb="4">
      <t>ショルイ</t>
    </rPh>
    <phoneticPr fontId="1"/>
  </si>
  <si>
    <t>■A-5</t>
    <phoneticPr fontId="1"/>
  </si>
  <si>
    <t>冊</t>
    <rPh sb="0" eb="1">
      <t>サツ</t>
    </rPh>
    <phoneticPr fontId="1"/>
  </si>
  <si>
    <t>試験報告書冊数</t>
    <rPh sb="0" eb="2">
      <t>シケン</t>
    </rPh>
    <rPh sb="2" eb="5">
      <t>ホウコクショ</t>
    </rPh>
    <rPh sb="5" eb="7">
      <t>サッスウ</t>
    </rPh>
    <phoneticPr fontId="1"/>
  </si>
  <si>
    <t>試験結果証明書冊数</t>
    <rPh sb="0" eb="2">
      <t>シケン</t>
    </rPh>
    <rPh sb="2" eb="4">
      <t>ケッカ</t>
    </rPh>
    <rPh sb="4" eb="7">
      <t>ショウメイショ</t>
    </rPh>
    <rPh sb="7" eb="9">
      <t>サッスウ</t>
    </rPh>
    <phoneticPr fontId="1"/>
  </si>
  <si>
    <t>試験器・試験装置関係資料冊数</t>
    <rPh sb="0" eb="3">
      <t>シケンキ</t>
    </rPh>
    <rPh sb="4" eb="6">
      <t>シケン</t>
    </rPh>
    <rPh sb="6" eb="8">
      <t>ソウチ</t>
    </rPh>
    <rPh sb="8" eb="10">
      <t>カンケイ</t>
    </rPh>
    <rPh sb="10" eb="12">
      <t>シリョウ</t>
    </rPh>
    <rPh sb="12" eb="14">
      <t>サッスウ</t>
    </rPh>
    <phoneticPr fontId="1"/>
  </si>
  <si>
    <t>その他冊数</t>
    <rPh sb="2" eb="3">
      <t>ホカ</t>
    </rPh>
    <rPh sb="3" eb="5">
      <t>サッスウ</t>
    </rPh>
    <phoneticPr fontId="1"/>
  </si>
  <si>
    <t>工学的試験評価の必要性：</t>
    <phoneticPr fontId="1"/>
  </si>
  <si>
    <t>試験評価が必要</t>
    <rPh sb="0" eb="2">
      <t>シケン</t>
    </rPh>
    <rPh sb="2" eb="4">
      <t>ヒョウカ</t>
    </rPh>
    <rPh sb="5" eb="7">
      <t>ヒツヨウ</t>
    </rPh>
    <phoneticPr fontId="1"/>
  </si>
  <si>
    <t>試験評価は必要でない</t>
    <rPh sb="0" eb="2">
      <t>シケン</t>
    </rPh>
    <rPh sb="2" eb="4">
      <t>ヒョウカ</t>
    </rPh>
    <rPh sb="5" eb="7">
      <t>ヒツヨウ</t>
    </rPh>
    <phoneticPr fontId="1"/>
  </si>
  <si>
    <t>※試験評価が必要ない場合は以下の項目に記載する必要はありません</t>
    <phoneticPr fontId="1"/>
  </si>
  <si>
    <t>わからない</t>
    <phoneticPr fontId="1"/>
  </si>
  <si>
    <t>規格/基準の適用状況：</t>
    <phoneticPr fontId="1"/>
  </si>
  <si>
    <t>名称</t>
    <rPh sb="0" eb="2">
      <t>メイショウ</t>
    </rPh>
    <phoneticPr fontId="1"/>
  </si>
  <si>
    <t>規格/基準の名称</t>
    <rPh sb="6" eb="8">
      <t>メイショウ</t>
    </rPh>
    <phoneticPr fontId="1"/>
  </si>
  <si>
    <r>
      <t>C</t>
    </r>
    <r>
      <rPr>
        <sz val="11"/>
        <color indexed="8"/>
        <rFont val="ＭＳ 明朝"/>
        <family val="1"/>
        <charset val="128"/>
      </rPr>
      <t>Eマーク</t>
    </r>
    <phoneticPr fontId="1"/>
  </si>
  <si>
    <t>CEマークの有無：</t>
    <phoneticPr fontId="1"/>
  </si>
  <si>
    <t>CEマーク取得時の試験実施の有無：</t>
    <phoneticPr fontId="1"/>
  </si>
  <si>
    <t>CEマークの有無：</t>
    <rPh sb="6" eb="8">
      <t>ウム</t>
    </rPh>
    <phoneticPr fontId="1"/>
  </si>
  <si>
    <t>CEマーク取得時の試験実施の有無：</t>
  </si>
  <si>
    <t>有</t>
    <rPh sb="0" eb="1">
      <t>アリ</t>
    </rPh>
    <phoneticPr fontId="1"/>
  </si>
  <si>
    <t>試験負荷レベル：</t>
    <phoneticPr fontId="1"/>
  </si>
  <si>
    <t>試験負荷レベル：</t>
    <rPh sb="0" eb="2">
      <t>シケン</t>
    </rPh>
    <rPh sb="2" eb="4">
      <t>フカ</t>
    </rPh>
    <phoneticPr fontId="1"/>
  </si>
  <si>
    <t>無</t>
    <rPh sb="0" eb="1">
      <t>ナシ</t>
    </rPh>
    <phoneticPr fontId="1"/>
  </si>
  <si>
    <t>評価内容、及び試験条件：</t>
  </si>
  <si>
    <t xml:space="preserve">評価内容、及び試験条件：
</t>
    <phoneticPr fontId="1"/>
  </si>
  <si>
    <t>備考：</t>
  </si>
  <si>
    <t>施設１</t>
    <rPh sb="0" eb="2">
      <t>シセツ</t>
    </rPh>
    <phoneticPr fontId="1"/>
  </si>
  <si>
    <t>試験実施施設名：</t>
  </si>
  <si>
    <t>住所：</t>
  </si>
  <si>
    <t>担当者所属：</t>
  </si>
  <si>
    <t>氏名：</t>
  </si>
  <si>
    <t>電話：</t>
  </si>
  <si>
    <t>FAX:　</t>
  </si>
  <si>
    <t>E-mail:</t>
  </si>
  <si>
    <t>年</t>
    <rPh sb="0" eb="1">
      <t>ネン</t>
    </rPh>
    <phoneticPr fontId="1"/>
  </si>
  <si>
    <t>月</t>
    <rPh sb="0" eb="1">
      <t>ガツ</t>
    </rPh>
    <phoneticPr fontId="1"/>
  </si>
  <si>
    <t>日</t>
    <rPh sb="0" eb="1">
      <t>ヒ</t>
    </rPh>
    <phoneticPr fontId="1"/>
  </si>
  <si>
    <t>△</t>
    <phoneticPr fontId="1"/>
  </si>
  <si>
    <t>施設２</t>
    <rPh sb="0" eb="2">
      <t>シセツ</t>
    </rPh>
    <phoneticPr fontId="1"/>
  </si>
  <si>
    <t>様式A-5</t>
    <rPh sb="0" eb="2">
      <t>ヨウシキ</t>
    </rPh>
    <phoneticPr fontId="1"/>
  </si>
  <si>
    <t>試験実施施設名：</t>
    <phoneticPr fontId="1"/>
  </si>
  <si>
    <t>住所：</t>
    <rPh sb="0" eb="2">
      <t>ジュウショ</t>
    </rPh>
    <phoneticPr fontId="1"/>
  </si>
  <si>
    <t>施設３</t>
    <rPh sb="0" eb="2">
      <t>シセツ</t>
    </rPh>
    <phoneticPr fontId="1"/>
  </si>
  <si>
    <t>担当者所属：</t>
    <phoneticPr fontId="1"/>
  </si>
  <si>
    <t>氏名：</t>
    <rPh sb="0" eb="2">
      <t>シメイ</t>
    </rPh>
    <phoneticPr fontId="1"/>
  </si>
  <si>
    <t>電話：</t>
    <rPh sb="0" eb="2">
      <t>デンワ</t>
    </rPh>
    <phoneticPr fontId="1"/>
  </si>
  <si>
    <t>FAX:</t>
    <phoneticPr fontId="1"/>
  </si>
  <si>
    <t>E-mail:</t>
    <phoneticPr fontId="1"/>
  </si>
  <si>
    <t>記入日：</t>
    <phoneticPr fontId="1"/>
  </si>
  <si>
    <t>令和/西暦</t>
    <rPh sb="0" eb="2">
      <t>レイワ</t>
    </rPh>
    <rPh sb="3" eb="5">
      <t>セイレキ</t>
    </rPh>
    <phoneticPr fontId="1"/>
  </si>
  <si>
    <t>日</t>
    <rPh sb="0" eb="1">
      <t>ニチ</t>
    </rPh>
    <phoneticPr fontId="1"/>
  </si>
  <si>
    <t xml:space="preserve">試験装置・試験機（名称・型式・製造会社等）：
</t>
    <rPh sb="0" eb="2">
      <t>シケン</t>
    </rPh>
    <rPh sb="2" eb="4">
      <t>ソウチ</t>
    </rPh>
    <rPh sb="5" eb="8">
      <t>シケンキ</t>
    </rPh>
    <rPh sb="9" eb="11">
      <t>メイショウ</t>
    </rPh>
    <rPh sb="12" eb="14">
      <t>カタシキ</t>
    </rPh>
    <rPh sb="15" eb="17">
      <t>セイゾウ</t>
    </rPh>
    <rPh sb="17" eb="19">
      <t>カイシャ</t>
    </rPh>
    <rPh sb="19" eb="20">
      <t>ナド</t>
    </rPh>
    <phoneticPr fontId="1"/>
  </si>
  <si>
    <t xml:space="preserve">試験期間及び試験内容：
</t>
    <rPh sb="0" eb="2">
      <t>シケン</t>
    </rPh>
    <rPh sb="2" eb="4">
      <t>キカン</t>
    </rPh>
    <rPh sb="4" eb="5">
      <t>オヨ</t>
    </rPh>
    <rPh sb="6" eb="8">
      <t>シケン</t>
    </rPh>
    <rPh sb="8" eb="10">
      <t>ナイヨウ</t>
    </rPh>
    <phoneticPr fontId="1"/>
  </si>
  <si>
    <t>試験結果：</t>
    <rPh sb="0" eb="2">
      <t>シケン</t>
    </rPh>
    <rPh sb="2" eb="4">
      <t>ケッカ</t>
    </rPh>
    <phoneticPr fontId="1"/>
  </si>
  <si>
    <t>試験に合格</t>
    <rPh sb="0" eb="2">
      <t>シケン</t>
    </rPh>
    <rPh sb="3" eb="5">
      <t>ゴウカク</t>
    </rPh>
    <phoneticPr fontId="1"/>
  </si>
  <si>
    <t xml:space="preserve">概要：
</t>
    <rPh sb="0" eb="2">
      <t>ガイヨウ</t>
    </rPh>
    <phoneticPr fontId="1"/>
  </si>
  <si>
    <t>一部合格</t>
    <rPh sb="0" eb="2">
      <t>イチブ</t>
    </rPh>
    <rPh sb="2" eb="4">
      <t>ゴウカク</t>
    </rPh>
    <phoneticPr fontId="1"/>
  </si>
  <si>
    <t>現在試験中</t>
    <rPh sb="0" eb="2">
      <t>ゲンザイ</t>
    </rPh>
    <rPh sb="2" eb="5">
      <t>シケンチュウ</t>
    </rPh>
    <phoneticPr fontId="1"/>
  </si>
  <si>
    <t>FAX:　</t>
    <phoneticPr fontId="1"/>
  </si>
  <si>
    <t>このシートは、工学的試験評価補足資料をＰＤＦとしてファイル出力する際、補足資料を画像で貼り付けるなど、御自由にお使いください。</t>
    <rPh sb="7" eb="10">
      <t>コウガクテキ</t>
    </rPh>
    <rPh sb="10" eb="12">
      <t>シケン</t>
    </rPh>
    <rPh sb="12" eb="14">
      <t>ヒョウカ</t>
    </rPh>
    <rPh sb="14" eb="16">
      <t>ホソク</t>
    </rPh>
    <rPh sb="16" eb="18">
      <t>シリョウ</t>
    </rPh>
    <rPh sb="29" eb="31">
      <t>シュツリョク</t>
    </rPh>
    <rPh sb="33" eb="34">
      <t>サイ</t>
    </rPh>
    <rPh sb="35" eb="37">
      <t>ホソク</t>
    </rPh>
    <rPh sb="37" eb="39">
      <t>シリョウ</t>
    </rPh>
    <rPh sb="40" eb="42">
      <t>ガゾウ</t>
    </rPh>
    <rPh sb="43" eb="44">
      <t>ハ</t>
    </rPh>
    <rPh sb="45" eb="46">
      <t>ツ</t>
    </rPh>
    <rPh sb="51" eb="54">
      <t>ゴジユウ</t>
    </rPh>
    <rPh sb="56" eb="57">
      <t>ツカ</t>
    </rPh>
    <phoneticPr fontId="19"/>
  </si>
  <si>
    <t>殻構造義肢</t>
    <phoneticPr fontId="19"/>
  </si>
  <si>
    <t>'名称'!$C$3:$C$16</t>
    <rPh sb="1" eb="3">
      <t>メイショウ</t>
    </rPh>
    <phoneticPr fontId="19"/>
  </si>
  <si>
    <t>肩義手</t>
    <rPh sb="0" eb="1">
      <t>カタ</t>
    </rPh>
    <rPh sb="1" eb="3">
      <t>ギシュ</t>
    </rPh>
    <phoneticPr fontId="19"/>
  </si>
  <si>
    <t>殻構造義肢肩義手</t>
  </si>
  <si>
    <t>'名称'!$G$3:$G$5</t>
    <rPh sb="0" eb="1">
      <t>メイショウ</t>
    </rPh>
    <phoneticPr fontId="19"/>
  </si>
  <si>
    <t>能動式</t>
    <rPh sb="0" eb="2">
      <t>ノウドウ</t>
    </rPh>
    <rPh sb="2" eb="3">
      <t>シキ</t>
    </rPh>
    <phoneticPr fontId="19"/>
  </si>
  <si>
    <t>'名称'!$K$3:$K$5</t>
    <phoneticPr fontId="19"/>
  </si>
  <si>
    <t>'名称'!$O$3:$O$3</t>
    <phoneticPr fontId="19"/>
  </si>
  <si>
    <t>殻構造義肢肩義手能動式</t>
  </si>
  <si>
    <t>骨格構造義肢</t>
    <phoneticPr fontId="19"/>
  </si>
  <si>
    <t>'名称'!$C$17:$C$25</t>
    <rPh sb="1" eb="3">
      <t>メイショウ</t>
    </rPh>
    <phoneticPr fontId="19"/>
  </si>
  <si>
    <t>上腕義手</t>
    <rPh sb="0" eb="2">
      <t>ジョウワン</t>
    </rPh>
    <rPh sb="2" eb="4">
      <t>ギシュ</t>
    </rPh>
    <phoneticPr fontId="19"/>
  </si>
  <si>
    <t>殻構造義肢上腕義手</t>
  </si>
  <si>
    <t>電動式</t>
    <rPh sb="0" eb="2">
      <t>デンドウ</t>
    </rPh>
    <rPh sb="2" eb="3">
      <t>シキ</t>
    </rPh>
    <phoneticPr fontId="19"/>
  </si>
  <si>
    <t>屋内を歩く</t>
    <rPh sb="0" eb="2">
      <t>オクナイ</t>
    </rPh>
    <rPh sb="3" eb="4">
      <t>アル</t>
    </rPh>
    <phoneticPr fontId="19"/>
  </si>
  <si>
    <t>殻構造義肢肩義手電動式</t>
  </si>
  <si>
    <t>下肢装具</t>
    <phoneticPr fontId="19"/>
  </si>
  <si>
    <t>'名称'!$C$26:$C$30</t>
    <rPh sb="1" eb="3">
      <t>メイショウ</t>
    </rPh>
    <phoneticPr fontId="19"/>
  </si>
  <si>
    <t>肘義手</t>
    <rPh sb="0" eb="1">
      <t>ヒジ</t>
    </rPh>
    <rPh sb="1" eb="3">
      <t>ギシュ</t>
    </rPh>
    <phoneticPr fontId="19"/>
  </si>
  <si>
    <t>殻構造義肢肘義手</t>
  </si>
  <si>
    <t>その他</t>
    <rPh sb="2" eb="3">
      <t>タ</t>
    </rPh>
    <phoneticPr fontId="19"/>
  </si>
  <si>
    <t>屋外を制限付きで歩く</t>
    <rPh sb="0" eb="2">
      <t>オクガイ</t>
    </rPh>
    <rPh sb="3" eb="6">
      <t>セイゲンツ</t>
    </rPh>
    <rPh sb="8" eb="9">
      <t>アル</t>
    </rPh>
    <phoneticPr fontId="19"/>
  </si>
  <si>
    <t>殻構造義肢肩義手その他</t>
  </si>
  <si>
    <t>靴型装具</t>
    <phoneticPr fontId="19"/>
  </si>
  <si>
    <t>'名称'!$C$31:$C$31</t>
    <rPh sb="1" eb="3">
      <t>メイショウ</t>
    </rPh>
    <phoneticPr fontId="19"/>
  </si>
  <si>
    <t>前腕義手</t>
    <rPh sb="0" eb="2">
      <t>ゼンワン</t>
    </rPh>
    <rPh sb="2" eb="4">
      <t>ギシュ</t>
    </rPh>
    <phoneticPr fontId="19"/>
  </si>
  <si>
    <t>殻構造義肢前腕義手</t>
  </si>
  <si>
    <t>屋外を制限なく歩ける。</t>
    <rPh sb="0" eb="2">
      <t>オクガイ</t>
    </rPh>
    <rPh sb="3" eb="5">
      <t>セイゲン</t>
    </rPh>
    <rPh sb="7" eb="8">
      <t>アル</t>
    </rPh>
    <phoneticPr fontId="19"/>
  </si>
  <si>
    <t>殻構造義肢上腕義手能動式</t>
  </si>
  <si>
    <t>体幹装具</t>
    <phoneticPr fontId="19"/>
  </si>
  <si>
    <t>'名称'!$C$32:$C$36</t>
    <rPh sb="1" eb="3">
      <t>メイショウ</t>
    </rPh>
    <phoneticPr fontId="19"/>
  </si>
  <si>
    <t>手義手</t>
    <rPh sb="0" eb="1">
      <t>テ</t>
    </rPh>
    <rPh sb="1" eb="3">
      <t>ギシュ</t>
    </rPh>
    <phoneticPr fontId="19"/>
  </si>
  <si>
    <t>殻構造義肢手義手</t>
  </si>
  <si>
    <t>ランニング、陸上競技などの活動を行っている。</t>
    <rPh sb="6" eb="8">
      <t>リクジョウ</t>
    </rPh>
    <rPh sb="8" eb="10">
      <t>キョウギ</t>
    </rPh>
    <rPh sb="13" eb="15">
      <t>カツドウ</t>
    </rPh>
    <rPh sb="16" eb="17">
      <t>オコナ</t>
    </rPh>
    <phoneticPr fontId="19"/>
  </si>
  <si>
    <t>殻構造義肢上腕義手電動式</t>
  </si>
  <si>
    <t>上肢装具</t>
    <phoneticPr fontId="19"/>
  </si>
  <si>
    <t>'名称'!$C$37:$C$42</t>
    <rPh sb="1" eb="3">
      <t>メイショウ</t>
    </rPh>
    <phoneticPr fontId="19"/>
  </si>
  <si>
    <t>手部義手</t>
    <rPh sb="0" eb="1">
      <t>テ</t>
    </rPh>
    <rPh sb="1" eb="2">
      <t>ブ</t>
    </rPh>
    <rPh sb="2" eb="4">
      <t>ギシュ</t>
    </rPh>
    <phoneticPr fontId="19"/>
  </si>
  <si>
    <t>殻構造義肢手部義手</t>
  </si>
  <si>
    <t>※</t>
    <phoneticPr fontId="19"/>
  </si>
  <si>
    <t>殻構造義肢上腕義手その他</t>
  </si>
  <si>
    <t>姿勢保持装置</t>
    <phoneticPr fontId="19"/>
  </si>
  <si>
    <t>'名称'!$C$43:$C$43</t>
    <rPh sb="1" eb="3">
      <t>メイショウ</t>
    </rPh>
    <phoneticPr fontId="19"/>
  </si>
  <si>
    <t>手指義手</t>
    <rPh sb="0" eb="1">
      <t>テ</t>
    </rPh>
    <rPh sb="1" eb="2">
      <t>ユビ</t>
    </rPh>
    <rPh sb="2" eb="4">
      <t>ギシュ</t>
    </rPh>
    <phoneticPr fontId="19"/>
  </si>
  <si>
    <t>殻構造義肢手指義手</t>
  </si>
  <si>
    <t>'名称'!$G$6:$G$7</t>
    <rPh sb="0" eb="1">
      <t>メイショウ</t>
    </rPh>
    <phoneticPr fontId="19"/>
  </si>
  <si>
    <t>差込式</t>
    <rPh sb="0" eb="3">
      <t>サシコミシキ</t>
    </rPh>
    <phoneticPr fontId="19"/>
  </si>
  <si>
    <t>'名称'!$K$6:$K$7</t>
    <phoneticPr fontId="19"/>
  </si>
  <si>
    <t>殻構造義肢肘義手能動式</t>
  </si>
  <si>
    <t>車椅子</t>
    <rPh sb="0" eb="3">
      <t>クルマイス</t>
    </rPh>
    <phoneticPr fontId="19"/>
  </si>
  <si>
    <t>股義足</t>
    <rPh sb="0" eb="3">
      <t>コギソク</t>
    </rPh>
    <phoneticPr fontId="19"/>
  </si>
  <si>
    <t>殻構造義肢股義足</t>
  </si>
  <si>
    <t>'名称'!$G$8:$G$8</t>
    <rPh sb="0" eb="1">
      <t>メイショウ</t>
    </rPh>
    <phoneticPr fontId="19"/>
  </si>
  <si>
    <t>ライナー式</t>
    <rPh sb="4" eb="5">
      <t>シキ</t>
    </rPh>
    <phoneticPr fontId="19"/>
  </si>
  <si>
    <t>'名称'!$K$8:$K$8</t>
    <phoneticPr fontId="19"/>
  </si>
  <si>
    <t>'名称'!$O$3:$O$7</t>
    <phoneticPr fontId="19"/>
  </si>
  <si>
    <t>殻構造義肢肘義手電動式</t>
  </si>
  <si>
    <t>電動車椅子</t>
    <rPh sb="0" eb="2">
      <t>デンドウ</t>
    </rPh>
    <rPh sb="2" eb="5">
      <t>クルマイス</t>
    </rPh>
    <phoneticPr fontId="19"/>
  </si>
  <si>
    <t>大腿義足</t>
    <rPh sb="0" eb="2">
      <t>ダイタイ</t>
    </rPh>
    <rPh sb="2" eb="4">
      <t>ギソク</t>
    </rPh>
    <phoneticPr fontId="19"/>
  </si>
  <si>
    <t>殻構造義肢大腿義足</t>
  </si>
  <si>
    <t>'名称'!$G$9:$G$11</t>
    <rPh sb="0" eb="1">
      <t>メイショウ</t>
    </rPh>
    <phoneticPr fontId="19"/>
  </si>
  <si>
    <t>吸着式</t>
    <rPh sb="0" eb="2">
      <t>キュウチャク</t>
    </rPh>
    <rPh sb="2" eb="3">
      <t>シキ</t>
    </rPh>
    <phoneticPr fontId="19"/>
  </si>
  <si>
    <t>'名称'!$K$9:$K$11</t>
    <phoneticPr fontId="19"/>
  </si>
  <si>
    <t>殻構造義肢肘義手その他</t>
  </si>
  <si>
    <t>膝義足</t>
    <rPh sb="0" eb="1">
      <t>ヒザ</t>
    </rPh>
    <rPh sb="1" eb="3">
      <t>ギソク</t>
    </rPh>
    <phoneticPr fontId="19"/>
  </si>
  <si>
    <t>殻構造義肢膝義足</t>
  </si>
  <si>
    <t>殻構造義肢前腕義手能動式</t>
  </si>
  <si>
    <t>下腿義足</t>
    <rPh sb="0" eb="2">
      <t>カタイ</t>
    </rPh>
    <rPh sb="2" eb="4">
      <t>ギソク</t>
    </rPh>
    <phoneticPr fontId="19"/>
  </si>
  <si>
    <t>殻構造義肢下腿義足</t>
  </si>
  <si>
    <t>'名称'!$G$12:$G$16</t>
    <rPh sb="0" eb="1">
      <t>メイショウ</t>
    </rPh>
    <phoneticPr fontId="19"/>
  </si>
  <si>
    <t>PTB式</t>
    <rPh sb="3" eb="4">
      <t>シキ</t>
    </rPh>
    <phoneticPr fontId="19"/>
  </si>
  <si>
    <t>'名称'!$K$12:$K$16</t>
    <phoneticPr fontId="19"/>
  </si>
  <si>
    <t>殻構造義肢前腕義手電動式</t>
  </si>
  <si>
    <t>サイム義足</t>
    <rPh sb="3" eb="5">
      <t>ギソク</t>
    </rPh>
    <phoneticPr fontId="19"/>
  </si>
  <si>
    <t>殻構造義肢サイム義足</t>
  </si>
  <si>
    <t>'名称'!$G$17:$G$18</t>
    <rPh sb="0" eb="1">
      <t>メイショウ</t>
    </rPh>
    <phoneticPr fontId="19"/>
  </si>
  <si>
    <t>PTS式</t>
    <rPh sb="3" eb="4">
      <t>シキ</t>
    </rPh>
    <phoneticPr fontId="19"/>
  </si>
  <si>
    <t>'名称'!$K$17:$K$18</t>
    <phoneticPr fontId="19"/>
  </si>
  <si>
    <t>殻構造義肢前腕義手その他</t>
  </si>
  <si>
    <t>足根中足義足</t>
    <rPh sb="0" eb="1">
      <t>ソク</t>
    </rPh>
    <rPh sb="1" eb="2">
      <t>コン</t>
    </rPh>
    <rPh sb="2" eb="3">
      <t>チュウ</t>
    </rPh>
    <rPh sb="3" eb="4">
      <t>ソク</t>
    </rPh>
    <rPh sb="4" eb="6">
      <t>ギソク</t>
    </rPh>
    <phoneticPr fontId="19"/>
  </si>
  <si>
    <t>殻構造義肢足根中足義足</t>
  </si>
  <si>
    <t>'名称'!$G$19:$G$21</t>
    <rPh sb="0" eb="1">
      <t>メイショウ</t>
    </rPh>
    <phoneticPr fontId="19"/>
  </si>
  <si>
    <t>KBM式</t>
    <rPh sb="3" eb="4">
      <t>シキ</t>
    </rPh>
    <phoneticPr fontId="19"/>
  </si>
  <si>
    <t>'名称'!$K$19:$K$21</t>
    <phoneticPr fontId="19"/>
  </si>
  <si>
    <t>殻構造義肢手義手能動式</t>
  </si>
  <si>
    <t>足趾義足</t>
    <rPh sb="0" eb="2">
      <t>ソクシ</t>
    </rPh>
    <rPh sb="2" eb="4">
      <t>ギソク</t>
    </rPh>
    <phoneticPr fontId="19"/>
  </si>
  <si>
    <t>殻構造義肢足趾義足</t>
    <phoneticPr fontId="19"/>
  </si>
  <si>
    <t>'名称'!$G$22:$G$22</t>
    <rPh sb="0" eb="1">
      <t>メイショウ</t>
    </rPh>
    <phoneticPr fontId="19"/>
  </si>
  <si>
    <t>TSB式</t>
    <rPh sb="3" eb="4">
      <t>シキ</t>
    </rPh>
    <phoneticPr fontId="19"/>
  </si>
  <si>
    <t>殻構造義肢足趾義足</t>
  </si>
  <si>
    <t>'名称'!$K$22:$K$22</t>
    <phoneticPr fontId="19"/>
  </si>
  <si>
    <t>殻構造義肢手義手電動式</t>
  </si>
  <si>
    <t>骨格構造義肢肩義手</t>
  </si>
  <si>
    <t>'名称'!$K$23:$K$24</t>
    <phoneticPr fontId="19"/>
  </si>
  <si>
    <t>殻構造義肢手義手その他</t>
  </si>
  <si>
    <t>'名称'!$G$23:$G$24</t>
    <rPh sb="0" eb="1">
      <t>メイショウ</t>
    </rPh>
    <phoneticPr fontId="19"/>
  </si>
  <si>
    <t>有窓式</t>
    <rPh sb="0" eb="1">
      <t>ユウ</t>
    </rPh>
    <rPh sb="1" eb="2">
      <t>マド</t>
    </rPh>
    <rPh sb="2" eb="3">
      <t>シキ</t>
    </rPh>
    <phoneticPr fontId="19"/>
  </si>
  <si>
    <t>骨格構造義肢上腕義手</t>
  </si>
  <si>
    <t>殻構造義肢手部義手能動式</t>
  </si>
  <si>
    <t>足袋式</t>
    <rPh sb="0" eb="2">
      <t>タビ</t>
    </rPh>
    <rPh sb="2" eb="3">
      <t>シキ</t>
    </rPh>
    <phoneticPr fontId="19"/>
  </si>
  <si>
    <t>骨格構造義肢肘義手</t>
  </si>
  <si>
    <t>殻構造義肢手部義手電動式</t>
  </si>
  <si>
    <t>下腿部</t>
    <rPh sb="0" eb="2">
      <t>カタイ</t>
    </rPh>
    <rPh sb="2" eb="3">
      <t>ブ</t>
    </rPh>
    <phoneticPr fontId="19"/>
  </si>
  <si>
    <t>骨格構造義肢前腕義手</t>
  </si>
  <si>
    <t>殻構造義肢手部義手その他</t>
  </si>
  <si>
    <t>支持式</t>
    <rPh sb="0" eb="2">
      <t>シジ</t>
    </rPh>
    <rPh sb="2" eb="3">
      <t>シキ</t>
    </rPh>
    <phoneticPr fontId="19"/>
  </si>
  <si>
    <t>骨格構造義肢股義足</t>
  </si>
  <si>
    <t>'名称'!$K$25:$K$25</t>
    <phoneticPr fontId="19"/>
  </si>
  <si>
    <t>殻構造義肢手指義手能動式</t>
  </si>
  <si>
    <t>'名称'!$G$25:$G$25</t>
    <rPh sb="0" eb="1">
      <t>メイショウ</t>
    </rPh>
    <phoneticPr fontId="19"/>
  </si>
  <si>
    <t>骨格構造義肢大腿義足</t>
  </si>
  <si>
    <t>'名称'!$K$26:$K$28</t>
    <phoneticPr fontId="19"/>
  </si>
  <si>
    <t>殻構造義肢手指義手その他</t>
  </si>
  <si>
    <t>'名称'!$G$26:$G$28</t>
    <rPh sb="0" eb="1">
      <t>メイショウ</t>
    </rPh>
    <phoneticPr fontId="19"/>
  </si>
  <si>
    <t>骨格構造義肢膝義足</t>
  </si>
  <si>
    <t>※</t>
  </si>
  <si>
    <t>殻構造義肢股義足※</t>
  </si>
  <si>
    <t>骨格構造義肢下腿義足</t>
  </si>
  <si>
    <t>'名称'!$K$29:$K$33</t>
    <phoneticPr fontId="19"/>
  </si>
  <si>
    <t>殻構造義肢大腿義足差込式</t>
  </si>
  <si>
    <t>'名称'!$G$29:$G$33</t>
    <rPh sb="0" eb="1">
      <t>メイショウ</t>
    </rPh>
    <phoneticPr fontId="19"/>
  </si>
  <si>
    <t>骨格構造義肢サイム義足</t>
  </si>
  <si>
    <t>'名称'!$K$34:$K$35</t>
    <phoneticPr fontId="19"/>
  </si>
  <si>
    <t>殻構造義肢大腿義足ライナー式</t>
  </si>
  <si>
    <t>股装具</t>
    <rPh sb="0" eb="1">
      <t>マタ</t>
    </rPh>
    <rPh sb="1" eb="3">
      <t>ソウグ</t>
    </rPh>
    <phoneticPr fontId="19"/>
  </si>
  <si>
    <t>骨格構造義肢サイム義足</t>
    <phoneticPr fontId="19"/>
  </si>
  <si>
    <t>'名称'!$G$34:$G$35</t>
    <rPh sb="0" eb="1">
      <t>メイショウ</t>
    </rPh>
    <phoneticPr fontId="19"/>
  </si>
  <si>
    <t>下肢装具股装具</t>
  </si>
  <si>
    <t>'名称'!$K$36:$K$36</t>
    <phoneticPr fontId="19"/>
  </si>
  <si>
    <t>殻構造義肢大腿義足吸着式</t>
  </si>
  <si>
    <t>長下肢装具</t>
    <rPh sb="0" eb="3">
      <t>チョウカシ</t>
    </rPh>
    <rPh sb="3" eb="5">
      <t>ソウグ</t>
    </rPh>
    <phoneticPr fontId="19"/>
  </si>
  <si>
    <t>下肢装具長下肢装具</t>
  </si>
  <si>
    <t>殻構造義肢膝義足差込式</t>
  </si>
  <si>
    <t>膝装具</t>
    <rPh sb="0" eb="1">
      <t>ヒザ</t>
    </rPh>
    <rPh sb="1" eb="3">
      <t>ソウグ</t>
    </rPh>
    <phoneticPr fontId="19"/>
  </si>
  <si>
    <t>'名称'!$G$36:$G$36</t>
    <rPh sb="0" eb="1">
      <t>メイショウ</t>
    </rPh>
    <phoneticPr fontId="19"/>
  </si>
  <si>
    <t>下肢装具膝装具</t>
  </si>
  <si>
    <t>殻構造義肢膝義足ライナー式</t>
  </si>
  <si>
    <t>短下肢装具</t>
    <rPh sb="0" eb="3">
      <t>タンカシ</t>
    </rPh>
    <rPh sb="3" eb="5">
      <t>ソウグ</t>
    </rPh>
    <phoneticPr fontId="19"/>
  </si>
  <si>
    <t>下肢装具短下肢装具</t>
  </si>
  <si>
    <t>殻構造義肢膝義足吸着式</t>
  </si>
  <si>
    <t>足装具</t>
    <rPh sb="0" eb="1">
      <t>アシ</t>
    </rPh>
    <rPh sb="1" eb="3">
      <t>ソウグ</t>
    </rPh>
    <phoneticPr fontId="19"/>
  </si>
  <si>
    <t>下肢装具足装具</t>
  </si>
  <si>
    <t>殻構造義肢下腿義足差込式</t>
  </si>
  <si>
    <t>靴型装具※</t>
  </si>
  <si>
    <t>殻構造義肢下腿義足PTB式</t>
  </si>
  <si>
    <t>頸椎装具</t>
    <rPh sb="0" eb="2">
      <t>ケイツイ</t>
    </rPh>
    <rPh sb="2" eb="4">
      <t>ソウグ</t>
    </rPh>
    <phoneticPr fontId="19"/>
  </si>
  <si>
    <t>下肢装具足装具</t>
    <phoneticPr fontId="19"/>
  </si>
  <si>
    <t>体幹装具頸椎装具</t>
  </si>
  <si>
    <t>殻構造義肢下腿義足PTS式</t>
  </si>
  <si>
    <t>胸腰仙椎装具</t>
    <rPh sb="0" eb="1">
      <t>ムネ</t>
    </rPh>
    <rPh sb="1" eb="2">
      <t>コシ</t>
    </rPh>
    <rPh sb="2" eb="3">
      <t>セン</t>
    </rPh>
    <rPh sb="3" eb="4">
      <t>ツイ</t>
    </rPh>
    <rPh sb="4" eb="6">
      <t>ソウグ</t>
    </rPh>
    <phoneticPr fontId="19"/>
  </si>
  <si>
    <t>体幹装具胸腰仙椎装具</t>
  </si>
  <si>
    <t>殻構造義肢下腿義足KBM式</t>
  </si>
  <si>
    <t>腰仙椎装具</t>
    <rPh sb="0" eb="1">
      <t>ヨウ</t>
    </rPh>
    <rPh sb="1" eb="2">
      <t>セン</t>
    </rPh>
    <rPh sb="2" eb="3">
      <t>ツイ</t>
    </rPh>
    <rPh sb="3" eb="5">
      <t>ソウグ</t>
    </rPh>
    <phoneticPr fontId="19"/>
  </si>
  <si>
    <t>靴型装具※</t>
    <phoneticPr fontId="19"/>
  </si>
  <si>
    <t>体幹装具腰仙椎装具</t>
  </si>
  <si>
    <t>殻構造義肢下腿義足TSB式</t>
  </si>
  <si>
    <t>仙腸装具</t>
    <rPh sb="0" eb="2">
      <t>センチョウ</t>
    </rPh>
    <rPh sb="2" eb="4">
      <t>ソウグ</t>
    </rPh>
    <phoneticPr fontId="19"/>
  </si>
  <si>
    <t>体幹装具仙腸装具</t>
  </si>
  <si>
    <t>殻構造義肢サイム義足差込式</t>
  </si>
  <si>
    <t>側湾症装具</t>
    <rPh sb="0" eb="2">
      <t>ソクワン</t>
    </rPh>
    <rPh sb="2" eb="3">
      <t>ショウ</t>
    </rPh>
    <rPh sb="3" eb="5">
      <t>ソウグ</t>
    </rPh>
    <phoneticPr fontId="19"/>
  </si>
  <si>
    <t>体幹装具側湾症装具</t>
  </si>
  <si>
    <t>殻構造義肢サイム義足有窓式</t>
  </si>
  <si>
    <t>肩装具</t>
    <rPh sb="0" eb="1">
      <t>カタ</t>
    </rPh>
    <rPh sb="1" eb="3">
      <t>ソウグ</t>
    </rPh>
    <phoneticPr fontId="19"/>
  </si>
  <si>
    <t>上肢装具肩装具</t>
  </si>
  <si>
    <t>殻構造義肢足根中足義足足袋式</t>
  </si>
  <si>
    <t>肘装具</t>
    <rPh sb="0" eb="1">
      <t>ヒジ</t>
    </rPh>
    <rPh sb="1" eb="3">
      <t>ソウグ</t>
    </rPh>
    <phoneticPr fontId="19"/>
  </si>
  <si>
    <t>上肢装具肘装具</t>
  </si>
  <si>
    <t>今回完成用部品として申請している構造フレームを使用</t>
    <rPh sb="0" eb="2">
      <t>コンカイ</t>
    </rPh>
    <rPh sb="2" eb="5">
      <t>カンセイヨウ</t>
    </rPh>
    <rPh sb="5" eb="7">
      <t>ブヒン</t>
    </rPh>
    <rPh sb="10" eb="12">
      <t>シンセイ</t>
    </rPh>
    <rPh sb="16" eb="18">
      <t>コウゾウ</t>
    </rPh>
    <rPh sb="23" eb="25">
      <t>シヨウ</t>
    </rPh>
    <phoneticPr fontId="19"/>
  </si>
  <si>
    <t>殻構造義肢足根中足義足下腿部</t>
  </si>
  <si>
    <t>手関節装具</t>
    <rPh sb="0" eb="1">
      <t>テ</t>
    </rPh>
    <rPh sb="1" eb="3">
      <t>カンセツ</t>
    </rPh>
    <rPh sb="3" eb="5">
      <t>ソウグ</t>
    </rPh>
    <phoneticPr fontId="19"/>
  </si>
  <si>
    <t>上肢装具手関節装具</t>
  </si>
  <si>
    <t>既収載完成用部品を使用</t>
    <rPh sb="0" eb="3">
      <t>キシュウサイ</t>
    </rPh>
    <rPh sb="3" eb="5">
      <t>カンセイ</t>
    </rPh>
    <rPh sb="5" eb="6">
      <t>ヨウ</t>
    </rPh>
    <rPh sb="6" eb="8">
      <t>ブヒン</t>
    </rPh>
    <rPh sb="9" eb="11">
      <t>シヨウ</t>
    </rPh>
    <phoneticPr fontId="19"/>
  </si>
  <si>
    <t>殻構造義肢足根中足義足支持式</t>
  </si>
  <si>
    <t>手装具</t>
    <rPh sb="0" eb="1">
      <t>テ</t>
    </rPh>
    <rPh sb="1" eb="3">
      <t>ソウグ</t>
    </rPh>
    <phoneticPr fontId="19"/>
  </si>
  <si>
    <t>体幹装具側湾症装具</t>
    <phoneticPr fontId="19"/>
  </si>
  <si>
    <t>上肢装具手装具</t>
  </si>
  <si>
    <t>構造フレームとして製作</t>
    <rPh sb="0" eb="2">
      <t>コウゾウ</t>
    </rPh>
    <rPh sb="9" eb="11">
      <t>セイサク</t>
    </rPh>
    <phoneticPr fontId="19"/>
  </si>
  <si>
    <t>殻構造義肢足趾義足※</t>
  </si>
  <si>
    <t>指装具</t>
    <rPh sb="0" eb="1">
      <t>ユビ</t>
    </rPh>
    <rPh sb="1" eb="3">
      <t>ソウグ</t>
    </rPh>
    <phoneticPr fontId="19"/>
  </si>
  <si>
    <t>上肢装具指装具</t>
  </si>
  <si>
    <t>車椅子としての機能を付加したものを使用</t>
    <rPh sb="0" eb="3">
      <t>クルマイス</t>
    </rPh>
    <rPh sb="7" eb="9">
      <t>キノウ</t>
    </rPh>
    <rPh sb="10" eb="12">
      <t>フカ</t>
    </rPh>
    <rPh sb="17" eb="19">
      <t>シヨウ</t>
    </rPh>
    <phoneticPr fontId="19"/>
  </si>
  <si>
    <t>骨格構造義肢肩義手能動式</t>
  </si>
  <si>
    <t>BFO PSB</t>
    <phoneticPr fontId="19"/>
  </si>
  <si>
    <t>上肢装具BFO PSB</t>
  </si>
  <si>
    <t>電動車椅子としての機能を付加したおものを使用</t>
    <rPh sb="9" eb="11">
      <t>キノウ</t>
    </rPh>
    <rPh sb="12" eb="14">
      <t>フカ</t>
    </rPh>
    <rPh sb="20" eb="22">
      <t>シヨウ</t>
    </rPh>
    <phoneticPr fontId="19"/>
  </si>
  <si>
    <t>骨格構造義肢肩義手その他</t>
  </si>
  <si>
    <t>姿勢保持装置※</t>
  </si>
  <si>
    <t>'名称'!$K$37:$K$42</t>
    <phoneticPr fontId="19"/>
  </si>
  <si>
    <t>骨格構造義肢上腕義手能動式</t>
  </si>
  <si>
    <t>骨格構造義肢上腕義手その他</t>
  </si>
  <si>
    <t>骨格構造義肢肘義手能動式</t>
  </si>
  <si>
    <t>骨格構造義肢肘義手その他</t>
  </si>
  <si>
    <t>上肢装具BFO PSB</t>
    <phoneticPr fontId="19"/>
  </si>
  <si>
    <t>骨格構造義肢前腕義手能動式</t>
  </si>
  <si>
    <t>骨格構造義肢前腕義手その他</t>
  </si>
  <si>
    <t>姿勢保持装置※</t>
    <phoneticPr fontId="19"/>
  </si>
  <si>
    <t>骨格構造義肢股義足※</t>
  </si>
  <si>
    <t/>
  </si>
  <si>
    <t>骨格構造義肢大腿義足差込式</t>
  </si>
  <si>
    <t>骨格構造義肢大腿義足ライナー式</t>
  </si>
  <si>
    <t>車椅子※</t>
  </si>
  <si>
    <t>骨格構造義肢大腿義足吸着式</t>
  </si>
  <si>
    <t>電動車椅子※</t>
  </si>
  <si>
    <t>骨格構造義肢膝義足差込式</t>
  </si>
  <si>
    <t>骨格構造義肢膝義足ライナー式</t>
  </si>
  <si>
    <t>骨格構造義肢膝義足吸着式</t>
  </si>
  <si>
    <t>骨格構造義肢下腿義足差込式</t>
  </si>
  <si>
    <t>骨格構造義肢下腿義足PTB式</t>
  </si>
  <si>
    <t>骨格構造義肢下腿義足PTS式</t>
  </si>
  <si>
    <t>骨格構造義肢下腿義足KBM式</t>
  </si>
  <si>
    <t>骨格構造義肢下腿義足TSB式</t>
  </si>
  <si>
    <t>骨格構造義肢サイム義足差込式</t>
  </si>
  <si>
    <t>骨格構造義肢サイム義足有窓式</t>
  </si>
  <si>
    <t>下肢装具股装具※</t>
  </si>
  <si>
    <t>下肢装具長下肢装具※</t>
  </si>
  <si>
    <t>下肢装具膝装具※</t>
  </si>
  <si>
    <t>下肢装具短下肢装具※</t>
  </si>
  <si>
    <t>下肢装具足装具※</t>
  </si>
  <si>
    <t>靴型装具※※</t>
  </si>
  <si>
    <t>体幹装具頸椎装具※</t>
  </si>
  <si>
    <t>体幹装具胸腰仙椎装具※</t>
  </si>
  <si>
    <t>体幹装具腰仙椎装具※</t>
  </si>
  <si>
    <t>体幹装具仙腸装具※</t>
  </si>
  <si>
    <t>体幹装具側湾症装具※</t>
  </si>
  <si>
    <t>上肢装具肩装具※</t>
  </si>
  <si>
    <t>上肢装具肘装具※</t>
  </si>
  <si>
    <t>上肢装具手関節装具※</t>
  </si>
  <si>
    <t>上肢装具手装具※</t>
  </si>
  <si>
    <t>上肢装具指装具※</t>
  </si>
  <si>
    <t>上肢装具BFO PSB※</t>
  </si>
  <si>
    <t>姿勢保持装置※今回完成用部品として申請している構造フレームを使用</t>
    <phoneticPr fontId="19"/>
  </si>
  <si>
    <t>姿勢保持装置※既収載完成用部品を使用</t>
  </si>
  <si>
    <t>姿勢保持装置※構造フレームとして製作</t>
  </si>
  <si>
    <t>姿勢保持装置※車椅子としての機能を付加したものを使用</t>
    <phoneticPr fontId="19"/>
  </si>
  <si>
    <t>姿勢保持装置※電動車椅子としての機能を付加したおものを使用</t>
    <phoneticPr fontId="19"/>
  </si>
  <si>
    <t>殻構造義肢</t>
  </si>
  <si>
    <t>骨格構造義肢</t>
  </si>
  <si>
    <t>下肢装具</t>
  </si>
  <si>
    <t>靴型装具</t>
  </si>
  <si>
    <t>体幹装具</t>
  </si>
  <si>
    <t>上肢装具</t>
  </si>
  <si>
    <t>姿勢保持装置</t>
  </si>
  <si>
    <t>様式A-6</t>
  </si>
  <si>
    <t>入力者確認欄</t>
    <rPh sb="0" eb="3">
      <t>ニュウリョクシャ</t>
    </rPh>
    <rPh sb="3" eb="6">
      <t>カクニンラン</t>
    </rPh>
    <phoneticPr fontId="19"/>
  </si>
  <si>
    <t>フィールドテスト評価</t>
    <rPh sb="8" eb="10">
      <t>ヒョウカ</t>
    </rPh>
    <phoneticPr fontId="1"/>
  </si>
  <si>
    <t>申請番号：</t>
  </si>
  <si>
    <t>メーカー名：</t>
  </si>
  <si>
    <t>備考（部品名）：</t>
  </si>
  <si>
    <t>使用開始日</t>
    <rPh sb="0" eb="2">
      <t>シヨウ</t>
    </rPh>
    <rPh sb="2" eb="5">
      <t>カイシビ</t>
    </rPh>
    <phoneticPr fontId="1"/>
  </si>
  <si>
    <t>使用終了日</t>
    <rPh sb="0" eb="2">
      <t>シヨウ</t>
    </rPh>
    <rPh sb="2" eb="4">
      <t>シュウリョウ</t>
    </rPh>
    <rPh sb="4" eb="5">
      <t>ビ</t>
    </rPh>
    <phoneticPr fontId="19"/>
  </si>
  <si>
    <t>使用期間（</t>
    <rPh sb="0" eb="2">
      <t>シヨウ</t>
    </rPh>
    <rPh sb="2" eb="4">
      <t>キカン</t>
    </rPh>
    <phoneticPr fontId="19"/>
  </si>
  <si>
    <t>）</t>
    <phoneticPr fontId="19"/>
  </si>
  <si>
    <t>■A-6-1</t>
    <phoneticPr fontId="19"/>
  </si>
  <si>
    <t>実使用日数</t>
    <rPh sb="1" eb="3">
      <t>シヨウ</t>
    </rPh>
    <phoneticPr fontId="19"/>
  </si>
  <si>
    <t xml:space="preserve"> 製作担当者の評価対象日数</t>
    <phoneticPr fontId="19"/>
  </si>
  <si>
    <t xml:space="preserve"> フィールドテスト担当者の評価対象日数</t>
    <phoneticPr fontId="19"/>
  </si>
  <si>
    <t>被験者No</t>
  </si>
  <si>
    <t>(</t>
    <phoneticPr fontId="19"/>
  </si>
  <si>
    <t>日</t>
    <rPh sb="0" eb="1">
      <t>ニチ</t>
    </rPh>
    <phoneticPr fontId="19"/>
  </si>
  <si>
    <t>)</t>
    <phoneticPr fontId="19"/>
  </si>
  <si>
    <t>)</t>
  </si>
  <si>
    <t>）</t>
  </si>
  <si>
    <t>使用期間</t>
    <rPh sb="0" eb="2">
      <t>シヨウ</t>
    </rPh>
    <rPh sb="2" eb="4">
      <t>キカン</t>
    </rPh>
    <phoneticPr fontId="19"/>
  </si>
  <si>
    <t>同時テスト</t>
    <rPh sb="0" eb="2">
      <t>ドウジ</t>
    </rPh>
    <phoneticPr fontId="1"/>
  </si>
  <si>
    <t>実使用日数</t>
    <rPh sb="0" eb="1">
      <t>ジツ</t>
    </rPh>
    <rPh sb="1" eb="3">
      <t>シヨウ</t>
    </rPh>
    <rPh sb="3" eb="5">
      <t>ニッスウ</t>
    </rPh>
    <phoneticPr fontId="19"/>
  </si>
  <si>
    <t>評価期間</t>
  </si>
  <si>
    <t xml:space="preserve"> No.1</t>
    <phoneticPr fontId="19"/>
  </si>
  <si>
    <t>　　　　被験者情報と日常使用している補装具</t>
    <rPh sb="4" eb="7">
      <t>ヒケンジャ</t>
    </rPh>
    <rPh sb="7" eb="9">
      <t>ジョウホウ</t>
    </rPh>
    <rPh sb="10" eb="12">
      <t>ニチジョウ</t>
    </rPh>
    <rPh sb="12" eb="14">
      <t>シヨウ</t>
    </rPh>
    <rPh sb="18" eb="21">
      <t>ホソウグ</t>
    </rPh>
    <phoneticPr fontId="19"/>
  </si>
  <si>
    <t>製作担当者の評価対象日数</t>
    <phoneticPr fontId="19"/>
  </si>
  <si>
    <t>被験者情報</t>
    <rPh sb="0" eb="3">
      <t>ヒケンジャ</t>
    </rPh>
    <rPh sb="3" eb="5">
      <t>ジョウホウ</t>
    </rPh>
    <phoneticPr fontId="19"/>
  </si>
  <si>
    <t>年齢:</t>
    <phoneticPr fontId="19"/>
  </si>
  <si>
    <t>歳</t>
    <rPh sb="0" eb="1">
      <t>サイ</t>
    </rPh>
    <phoneticPr fontId="19"/>
  </si>
  <si>
    <t>身長：</t>
    <phoneticPr fontId="19"/>
  </si>
  <si>
    <t>cm</t>
    <phoneticPr fontId="19"/>
  </si>
  <si>
    <t>体重：</t>
  </si>
  <si>
    <t>kg</t>
    <phoneticPr fontId="19"/>
  </si>
  <si>
    <t>職業：</t>
  </si>
  <si>
    <t>フィールドテスト担当者の評価対象日数</t>
    <phoneticPr fontId="19"/>
  </si>
  <si>
    <t>実評価日数</t>
    <rPh sb="0" eb="1">
      <t>ジツ</t>
    </rPh>
    <rPh sb="1" eb="3">
      <t>ヒョウカ</t>
    </rPh>
    <rPh sb="3" eb="4">
      <t>ニチ</t>
    </rPh>
    <rPh sb="4" eb="5">
      <t>スウ</t>
    </rPh>
    <phoneticPr fontId="19"/>
  </si>
  <si>
    <t>※未入力の項目はありませんが、正しい入力がされているかご確認ください。</t>
    <rPh sb="1" eb="4">
      <t>ミニュウリョク</t>
    </rPh>
    <rPh sb="5" eb="7">
      <t>コウモク</t>
    </rPh>
    <rPh sb="15" eb="16">
      <t>タダ</t>
    </rPh>
    <rPh sb="18" eb="20">
      <t>ニュウリョク</t>
    </rPh>
    <rPh sb="28" eb="30">
      <t>カクニン</t>
    </rPh>
    <phoneticPr fontId="19"/>
  </si>
  <si>
    <t>疾患・障害部位：</t>
    <phoneticPr fontId="19"/>
  </si>
  <si>
    <t>実評価日数コメント</t>
    <rPh sb="0" eb="1">
      <t>ジツ</t>
    </rPh>
    <rPh sb="1" eb="3">
      <t>ヒョウカ</t>
    </rPh>
    <rPh sb="3" eb="5">
      <t>ニッスウ</t>
    </rPh>
    <phoneticPr fontId="19"/>
  </si>
  <si>
    <t>製作担当者評価日数</t>
    <rPh sb="0" eb="2">
      <t>セイサク</t>
    </rPh>
    <rPh sb="2" eb="5">
      <t>タントウシャ</t>
    </rPh>
    <rPh sb="5" eb="7">
      <t>ヒョウカ</t>
    </rPh>
    <rPh sb="7" eb="8">
      <t>ニチ</t>
    </rPh>
    <rPh sb="8" eb="9">
      <t>スウ</t>
    </rPh>
    <phoneticPr fontId="19"/>
  </si>
  <si>
    <t>日常使用している補装具</t>
  </si>
  <si>
    <t>種目および区分：</t>
    <rPh sb="0" eb="2">
      <t>シュモク</t>
    </rPh>
    <rPh sb="5" eb="7">
      <t>クブン</t>
    </rPh>
    <phoneticPr fontId="19"/>
  </si>
  <si>
    <r>
      <t xml:space="preserve">フィールドテスト評価時の写真
</t>
    </r>
    <r>
      <rPr>
        <sz val="9"/>
        <rFont val="ＭＳ 明朝"/>
        <family val="1"/>
        <charset val="128"/>
      </rPr>
      <t>（申請部品と被験者が含まれているものを添付してください。）</t>
    </r>
    <rPh sb="8" eb="11">
      <t>ヒョウカジ</t>
    </rPh>
    <rPh sb="12" eb="14">
      <t>シャシン</t>
    </rPh>
    <rPh sb="16" eb="18">
      <t>シンセイ</t>
    </rPh>
    <rPh sb="18" eb="20">
      <t>ブヒン</t>
    </rPh>
    <rPh sb="21" eb="24">
      <t>ヒケンジャ</t>
    </rPh>
    <rPh sb="25" eb="26">
      <t>フク</t>
    </rPh>
    <rPh sb="34" eb="36">
      <t>テンプ</t>
    </rPh>
    <phoneticPr fontId="19"/>
  </si>
  <si>
    <t>製作担当者の評価へのコメント</t>
    <rPh sb="0" eb="2">
      <t>セイサク</t>
    </rPh>
    <rPh sb="2" eb="5">
      <t>タントウシャ</t>
    </rPh>
    <rPh sb="6" eb="8">
      <t>ヒョウカ</t>
    </rPh>
    <phoneticPr fontId="19"/>
  </si>
  <si>
    <t>フィールドテスト評価日数</t>
    <rPh sb="8" eb="10">
      <t>ヒョウカ</t>
    </rPh>
    <rPh sb="10" eb="11">
      <t>ニチ</t>
    </rPh>
    <rPh sb="11" eb="12">
      <t>スウ</t>
    </rPh>
    <phoneticPr fontId="19"/>
  </si>
  <si>
    <t>名称：</t>
    <phoneticPr fontId="19"/>
  </si>
  <si>
    <r>
      <t xml:space="preserve">フィールドテスト評価のため、該当部品を装用している写真を貼ってください。顔が写りこんでいる場合には、顔が見えないようマスキングなど加工して下さい。
</t>
    </r>
    <r>
      <rPr>
        <sz val="10"/>
        <color theme="0" tint="-0.499984740745262"/>
        <rFont val="ＭＳ 明朝"/>
        <family val="1"/>
        <charset val="128"/>
      </rPr>
      <t>※１</t>
    </r>
    <r>
      <rPr>
        <b/>
        <u/>
        <sz val="10"/>
        <color theme="0" tint="-0.499984740745262"/>
        <rFont val="ＭＳ 明朝"/>
        <family val="1"/>
        <charset val="128"/>
      </rPr>
      <t>被験者が写ってない場合は評価できません。</t>
    </r>
    <r>
      <rPr>
        <sz val="10"/>
        <color theme="0" tint="-0.499984740745262"/>
        <rFont val="ＭＳ 明朝"/>
        <family val="1"/>
        <charset val="128"/>
      </rPr>
      <t xml:space="preserve">
※２</t>
    </r>
    <r>
      <rPr>
        <b/>
        <u/>
        <sz val="10"/>
        <color theme="0" tint="-0.499984740745262"/>
        <rFont val="ＭＳ 明朝"/>
        <family val="1"/>
        <charset val="128"/>
      </rPr>
      <t>他症例が同一人物の場合評価できません。</t>
    </r>
    <rPh sb="76" eb="79">
      <t>ヒケンシャ</t>
    </rPh>
    <rPh sb="80" eb="81">
      <t>ウツ</t>
    </rPh>
    <rPh sb="85" eb="87">
      <t>バアイ</t>
    </rPh>
    <rPh sb="88" eb="90">
      <t>ヒョウカ</t>
    </rPh>
    <rPh sb="99" eb="100">
      <t>タ</t>
    </rPh>
    <rPh sb="100" eb="102">
      <t>ショウレイ</t>
    </rPh>
    <rPh sb="103" eb="105">
      <t>ドウイツ</t>
    </rPh>
    <rPh sb="105" eb="107">
      <t>ジンブツ</t>
    </rPh>
    <rPh sb="108" eb="110">
      <t>バアイ</t>
    </rPh>
    <rPh sb="110" eb="112">
      <t>ヒョウカ</t>
    </rPh>
    <phoneticPr fontId="19"/>
  </si>
  <si>
    <t>フィールドテスト評価へのコメント</t>
    <rPh sb="8" eb="10">
      <t>ヒョウカ</t>
    </rPh>
    <phoneticPr fontId="19"/>
  </si>
  <si>
    <t>年齢：</t>
    <rPh sb="0" eb="2">
      <t>ネンレイ</t>
    </rPh>
    <phoneticPr fontId="1"/>
  </si>
  <si>
    <t>型式：</t>
    <phoneticPr fontId="19"/>
  </si>
  <si>
    <t>G13とG14の入力値結合</t>
    <rPh sb="8" eb="10">
      <t>ニュウリョク</t>
    </rPh>
    <rPh sb="10" eb="11">
      <t>アタイ</t>
    </rPh>
    <rPh sb="11" eb="13">
      <t>ケツゴウ</t>
    </rPh>
    <phoneticPr fontId="19"/>
  </si>
  <si>
    <t>身長：</t>
    <rPh sb="0" eb="2">
      <t>シンチョウ</t>
    </rPh>
    <phoneticPr fontId="1"/>
  </si>
  <si>
    <t>使用頻度：</t>
    <rPh sb="2" eb="4">
      <t>ヒンド</t>
    </rPh>
    <phoneticPr fontId="19"/>
  </si>
  <si>
    <t>G15の参照内容</t>
    <rPh sb="4" eb="6">
      <t>サンショウ</t>
    </rPh>
    <rPh sb="6" eb="8">
      <t>ナイヨウ</t>
    </rPh>
    <phoneticPr fontId="19"/>
  </si>
  <si>
    <t>体重：</t>
    <rPh sb="0" eb="2">
      <t>タイジュウ</t>
    </rPh>
    <phoneticPr fontId="1"/>
  </si>
  <si>
    <t>義足か否かの判別</t>
    <rPh sb="0" eb="2">
      <t>ギソク</t>
    </rPh>
    <rPh sb="3" eb="4">
      <t>イナ</t>
    </rPh>
    <rPh sb="6" eb="8">
      <t>ハンベツ</t>
    </rPh>
    <phoneticPr fontId="19"/>
  </si>
  <si>
    <t>職業：</t>
    <rPh sb="0" eb="2">
      <t>ショクギョウ</t>
    </rPh>
    <phoneticPr fontId="1"/>
  </si>
  <si>
    <t>フィールドテスト評価に用いた補装具</t>
    <phoneticPr fontId="19"/>
  </si>
  <si>
    <t>区分：</t>
    <rPh sb="0" eb="2">
      <t>クブン</t>
    </rPh>
    <phoneticPr fontId="19"/>
  </si>
  <si>
    <t>G14の条件付き書式</t>
    <rPh sb="4" eb="7">
      <t>ジョウケンツ</t>
    </rPh>
    <rPh sb="8" eb="10">
      <t>ショシキ</t>
    </rPh>
    <phoneticPr fontId="19"/>
  </si>
  <si>
    <t>日常使用区分</t>
    <rPh sb="0" eb="2">
      <t>ニチジョウ</t>
    </rPh>
    <rPh sb="2" eb="4">
      <t>シヨウ</t>
    </rPh>
    <rPh sb="4" eb="6">
      <t>クブン</t>
    </rPh>
    <phoneticPr fontId="1"/>
  </si>
  <si>
    <t>名称：</t>
    <rPh sb="0" eb="2">
      <t>メイショウ</t>
    </rPh>
    <phoneticPr fontId="19"/>
  </si>
  <si>
    <t>G15の条件付き書式</t>
    <rPh sb="4" eb="7">
      <t>ジョウケンツ</t>
    </rPh>
    <rPh sb="8" eb="10">
      <t>ショシキ</t>
    </rPh>
    <phoneticPr fontId="19"/>
  </si>
  <si>
    <t>C21の参照内容</t>
    <rPh sb="4" eb="6">
      <t>サンショウ</t>
    </rPh>
    <rPh sb="6" eb="8">
      <t>ナイヨウ</t>
    </rPh>
    <phoneticPr fontId="19"/>
  </si>
  <si>
    <t>型式</t>
    <rPh sb="0" eb="2">
      <t>ケイシキ</t>
    </rPh>
    <phoneticPr fontId="1"/>
  </si>
  <si>
    <t>使用頻度</t>
    <rPh sb="0" eb="2">
      <t>シヨウ</t>
    </rPh>
    <rPh sb="2" eb="4">
      <t>ヒンド</t>
    </rPh>
    <phoneticPr fontId="1"/>
  </si>
  <si>
    <t>　フィールドテスト時に、完成用部品（今回申請の他部品を含む）を使用していますか。</t>
    <rPh sb="9" eb="10">
      <t>ジ</t>
    </rPh>
    <rPh sb="18" eb="20">
      <t>コンカイ</t>
    </rPh>
    <rPh sb="20" eb="22">
      <t>シンセイ</t>
    </rPh>
    <rPh sb="23" eb="24">
      <t>タ</t>
    </rPh>
    <rPh sb="24" eb="26">
      <t>ブヒン</t>
    </rPh>
    <rPh sb="27" eb="28">
      <t>フク</t>
    </rPh>
    <rPh sb="31" eb="33">
      <t>シヨウ</t>
    </rPh>
    <phoneticPr fontId="19"/>
  </si>
  <si>
    <t>C21の条件付き書式</t>
    <rPh sb="4" eb="7">
      <t>ジョウケンツ</t>
    </rPh>
    <rPh sb="8" eb="10">
      <t>ショシキ</t>
    </rPh>
    <phoneticPr fontId="19"/>
  </si>
  <si>
    <t>活動度</t>
    <rPh sb="0" eb="3">
      <t>カツドウド</t>
    </rPh>
    <phoneticPr fontId="1"/>
  </si>
  <si>
    <t>（</t>
    <phoneticPr fontId="19"/>
  </si>
  <si>
    <r>
      <rPr>
        <b/>
        <sz val="10"/>
        <color rgb="FF3366FF"/>
        <rFont val="ＭＳ 明朝"/>
        <family val="1"/>
        <charset val="128"/>
      </rPr>
      <t>）</t>
    </r>
    <r>
      <rPr>
        <sz val="10"/>
        <rFont val="ＭＳ 明朝"/>
        <family val="1"/>
        <charset val="128"/>
      </rPr>
      <t>使用している</t>
    </r>
    <phoneticPr fontId="19"/>
  </si>
  <si>
    <r>
      <t xml:space="preserve">) </t>
    </r>
    <r>
      <rPr>
        <sz val="10"/>
        <rFont val="ＭＳ 明朝"/>
        <family val="1"/>
        <charset val="128"/>
      </rPr>
      <t>使用していない</t>
    </r>
    <phoneticPr fontId="19"/>
  </si>
  <si>
    <t>当該部品以外でフィールドテスト時に使用した部品のメーカー略称　型番、商品名をお書きください。</t>
    <rPh sb="0" eb="2">
      <t>トウガイ</t>
    </rPh>
    <rPh sb="2" eb="4">
      <t>ブヒン</t>
    </rPh>
    <rPh sb="4" eb="6">
      <t>イガイ</t>
    </rPh>
    <rPh sb="15" eb="16">
      <t>ジ</t>
    </rPh>
    <rPh sb="17" eb="19">
      <t>シヨウ</t>
    </rPh>
    <rPh sb="21" eb="23">
      <t>ブヒン</t>
    </rPh>
    <rPh sb="28" eb="30">
      <t>リャクショウ</t>
    </rPh>
    <rPh sb="31" eb="33">
      <t>カタバン</t>
    </rPh>
    <rPh sb="34" eb="37">
      <t>ショウヒンメイ</t>
    </rPh>
    <rPh sb="39" eb="40">
      <t>カ</t>
    </rPh>
    <phoneticPr fontId="19"/>
  </si>
  <si>
    <t>C20の項目名</t>
    <rPh sb="4" eb="6">
      <t>コウモク</t>
    </rPh>
    <rPh sb="6" eb="7">
      <t>メイ</t>
    </rPh>
    <phoneticPr fontId="19"/>
  </si>
  <si>
    <t>型式OR構造フレーム</t>
    <rPh sb="0" eb="2">
      <t>カタシキ</t>
    </rPh>
    <rPh sb="4" eb="6">
      <t>コウゾウ</t>
    </rPh>
    <phoneticPr fontId="1"/>
  </si>
  <si>
    <t>部品名</t>
    <rPh sb="0" eb="2">
      <t>ブヒン</t>
    </rPh>
    <rPh sb="2" eb="3">
      <t>メイ</t>
    </rPh>
    <phoneticPr fontId="1"/>
  </si>
  <si>
    <t>メーカー略称１</t>
    <rPh sb="4" eb="6">
      <t>リャクショウ</t>
    </rPh>
    <phoneticPr fontId="1"/>
  </si>
  <si>
    <t>メーカー略称２</t>
    <rPh sb="4" eb="6">
      <t>リャクショウ</t>
    </rPh>
    <phoneticPr fontId="1"/>
  </si>
  <si>
    <t>メーカー略称３</t>
    <rPh sb="4" eb="6">
      <t>リャクショウ</t>
    </rPh>
    <phoneticPr fontId="1"/>
  </si>
  <si>
    <t>メーカー略称４</t>
    <rPh sb="4" eb="6">
      <t>リャクショウ</t>
    </rPh>
    <phoneticPr fontId="1"/>
  </si>
  <si>
    <t>メーカー略称５</t>
    <rPh sb="4" eb="6">
      <t>リャクショウ</t>
    </rPh>
    <phoneticPr fontId="1"/>
  </si>
  <si>
    <t>メーカー略称６</t>
    <rPh sb="4" eb="6">
      <t>リャクショウ</t>
    </rPh>
    <phoneticPr fontId="1"/>
  </si>
  <si>
    <t>メーカー略称７</t>
    <rPh sb="4" eb="6">
      <t>リャクショウ</t>
    </rPh>
    <phoneticPr fontId="1"/>
  </si>
  <si>
    <t>メーカー略称８</t>
    <rPh sb="4" eb="6">
      <t>リャクショウ</t>
    </rPh>
    <phoneticPr fontId="1"/>
  </si>
  <si>
    <t>メーカー略称９</t>
    <rPh sb="4" eb="6">
      <t>リャクショウ</t>
    </rPh>
    <phoneticPr fontId="1"/>
  </si>
  <si>
    <t>型番１</t>
    <rPh sb="0" eb="2">
      <t>カタバン</t>
    </rPh>
    <phoneticPr fontId="19"/>
  </si>
  <si>
    <t>型番２</t>
    <rPh sb="0" eb="2">
      <t>カタバン</t>
    </rPh>
    <phoneticPr fontId="19"/>
  </si>
  <si>
    <t>型番３</t>
    <rPh sb="0" eb="2">
      <t>カタバン</t>
    </rPh>
    <phoneticPr fontId="19"/>
  </si>
  <si>
    <t>様式A-6</t>
    <phoneticPr fontId="1"/>
  </si>
  <si>
    <t>型番４</t>
    <rPh sb="0" eb="2">
      <t>カタバン</t>
    </rPh>
    <phoneticPr fontId="19"/>
  </si>
  <si>
    <t>型番５</t>
    <rPh sb="0" eb="2">
      <t>カタバン</t>
    </rPh>
    <phoneticPr fontId="19"/>
  </si>
  <si>
    <t>フィールドテスト被験者記入欄</t>
    <rPh sb="8" eb="11">
      <t>ヒケンジャ</t>
    </rPh>
    <rPh sb="11" eb="14">
      <t>キニュウラン</t>
    </rPh>
    <phoneticPr fontId="1"/>
  </si>
  <si>
    <t>被験者の意見（本人が記入できない場合、介助者が記入して下さい。）</t>
    <phoneticPr fontId="19"/>
  </si>
  <si>
    <t>型番６</t>
    <rPh sb="0" eb="2">
      <t>カタバン</t>
    </rPh>
    <phoneticPr fontId="19"/>
  </si>
  <si>
    <r>
      <rPr>
        <b/>
        <sz val="10"/>
        <color rgb="FF3366FF"/>
        <rFont val="ＭＳ 明朝"/>
        <family val="1"/>
        <charset val="128"/>
      </rPr>
      <t>（</t>
    </r>
    <r>
      <rPr>
        <b/>
        <sz val="10"/>
        <rFont val="ＭＳ 明朝"/>
        <family val="1"/>
        <charset val="128"/>
      </rPr>
      <t xml:space="preserve"> </t>
    </r>
    <r>
      <rPr>
        <sz val="10"/>
        <rFont val="ＭＳ 明朝"/>
        <family val="1"/>
        <charset val="128"/>
      </rPr>
      <t>　　　　</t>
    </r>
    <r>
      <rPr>
        <b/>
        <sz val="10"/>
        <color rgb="FF3366FF"/>
        <rFont val="ＭＳ 明朝"/>
        <family val="1"/>
        <charset val="128"/>
      </rPr>
      <t>）</t>
    </r>
    <r>
      <rPr>
        <sz val="10"/>
        <rFont val="ＭＳ 明朝"/>
        <family val="1"/>
        <charset val="128"/>
      </rPr>
      <t>製作担当および評価担当者の兼任はありません。</t>
    </r>
    <rPh sb="9" eb="11">
      <t>タントウ</t>
    </rPh>
    <rPh sb="20" eb="22">
      <t>ケンニン</t>
    </rPh>
    <phoneticPr fontId="19"/>
  </si>
  <si>
    <t>型番７</t>
    <rPh sb="0" eb="2">
      <t>カタバン</t>
    </rPh>
    <phoneticPr fontId="19"/>
  </si>
  <si>
    <t>使用開始日</t>
    <rPh sb="0" eb="2">
      <t>シヨウ</t>
    </rPh>
    <rPh sb="2" eb="4">
      <t>カイシ</t>
    </rPh>
    <rPh sb="4" eb="5">
      <t>ビ</t>
    </rPh>
    <phoneticPr fontId="19"/>
  </si>
  <si>
    <t>長期の休みなどで使用しなかった期間があれば、その理由をお書きください。</t>
    <rPh sb="24" eb="26">
      <t>リユウ</t>
    </rPh>
    <phoneticPr fontId="19"/>
  </si>
  <si>
    <t>型番８</t>
    <rPh sb="0" eb="2">
      <t>カタバン</t>
    </rPh>
    <phoneticPr fontId="19"/>
  </si>
  <si>
    <t>使用終了日</t>
    <rPh sb="0" eb="2">
      <t>シヨウ</t>
    </rPh>
    <rPh sb="2" eb="5">
      <t>シュウリョウビ</t>
    </rPh>
    <phoneticPr fontId="19"/>
  </si>
  <si>
    <t>型番９</t>
    <rPh sb="0" eb="2">
      <t>カタバン</t>
    </rPh>
    <phoneticPr fontId="19"/>
  </si>
  <si>
    <t>製品名１</t>
    <rPh sb="0" eb="3">
      <t>セイヒンメイ</t>
    </rPh>
    <phoneticPr fontId="19"/>
  </si>
  <si>
    <t>使用頻度</t>
    <phoneticPr fontId="19"/>
  </si>
  <si>
    <t>当該部品を含む補装具の1日の使用時間</t>
    <rPh sb="11" eb="13">
      <t>イチニチ</t>
    </rPh>
    <rPh sb="16" eb="18">
      <t>ジカン</t>
    </rPh>
    <phoneticPr fontId="19"/>
  </si>
  <si>
    <t>製品名２</t>
    <rPh sb="0" eb="3">
      <t>セイヒンメイ</t>
    </rPh>
    <phoneticPr fontId="19"/>
  </si>
  <si>
    <t>使用目的</t>
    <rPh sb="0" eb="2">
      <t>シヨウ</t>
    </rPh>
    <rPh sb="2" eb="4">
      <t>モクテキ</t>
    </rPh>
    <phoneticPr fontId="19"/>
  </si>
  <si>
    <t>使用頻度</t>
    <rPh sb="0" eb="2">
      <t>シヨウ</t>
    </rPh>
    <rPh sb="2" eb="4">
      <t>ヒンド</t>
    </rPh>
    <phoneticPr fontId="19"/>
  </si>
  <si>
    <t>製品名３</t>
    <rPh sb="0" eb="3">
      <t>セイヒンメイ</t>
    </rPh>
    <phoneticPr fontId="19"/>
  </si>
  <si>
    <t>これまで使用してきた補装具と比べ、安心して使用できましたか。</t>
    <rPh sb="17" eb="19">
      <t>アンシン</t>
    </rPh>
    <rPh sb="21" eb="23">
      <t>シヨウ</t>
    </rPh>
    <phoneticPr fontId="19"/>
  </si>
  <si>
    <t>使用時間</t>
    <rPh sb="0" eb="2">
      <t>シヨウ</t>
    </rPh>
    <rPh sb="2" eb="4">
      <t>ジカン</t>
    </rPh>
    <phoneticPr fontId="19"/>
  </si>
  <si>
    <t>製品名４</t>
    <rPh sb="0" eb="3">
      <t>セイヒンメイ</t>
    </rPh>
    <phoneticPr fontId="19"/>
  </si>
  <si>
    <t>製品名５</t>
    <rPh sb="0" eb="3">
      <t>セイヒンメイ</t>
    </rPh>
    <phoneticPr fontId="19"/>
  </si>
  <si>
    <t>製品名６</t>
    <rPh sb="0" eb="3">
      <t>セイヒンメイ</t>
    </rPh>
    <phoneticPr fontId="19"/>
  </si>
  <si>
    <t>テスト使用期間中に異音やガタツキ、破損などの不具合は発生しませんでしたか。</t>
    <rPh sb="3" eb="5">
      <t>シヨウ</t>
    </rPh>
    <rPh sb="5" eb="8">
      <t>キカンチュウ</t>
    </rPh>
    <rPh sb="9" eb="10">
      <t>イ</t>
    </rPh>
    <rPh sb="10" eb="11">
      <t>オト</t>
    </rPh>
    <rPh sb="17" eb="19">
      <t>ハソン</t>
    </rPh>
    <rPh sb="22" eb="25">
      <t>フグアイ</t>
    </rPh>
    <rPh sb="26" eb="28">
      <t>ハッセイ</t>
    </rPh>
    <phoneticPr fontId="19"/>
  </si>
  <si>
    <t>製品名７</t>
    <rPh sb="0" eb="3">
      <t>セイヒンメイ</t>
    </rPh>
    <phoneticPr fontId="19"/>
  </si>
  <si>
    <t>製品名８</t>
    <rPh sb="0" eb="3">
      <t>セイヒンメイ</t>
    </rPh>
    <phoneticPr fontId="19"/>
  </si>
  <si>
    <t>製品名９</t>
    <rPh sb="0" eb="3">
      <t>セイヒンメイ</t>
    </rPh>
    <phoneticPr fontId="19"/>
  </si>
  <si>
    <t>テスト使用期間を終えて、気になったところはありますか（些細なことでもかまいません）。</t>
    <rPh sb="3" eb="5">
      <t>シヨウ</t>
    </rPh>
    <rPh sb="5" eb="7">
      <t>キカン</t>
    </rPh>
    <rPh sb="8" eb="9">
      <t>オ</t>
    </rPh>
    <rPh sb="27" eb="29">
      <t>ササイ</t>
    </rPh>
    <phoneticPr fontId="19"/>
  </si>
  <si>
    <t>試用評価開始日</t>
    <rPh sb="0" eb="2">
      <t>シヨウ</t>
    </rPh>
    <rPh sb="2" eb="4">
      <t>ヒョウカ</t>
    </rPh>
    <rPh sb="4" eb="7">
      <t>カイシビ</t>
    </rPh>
    <phoneticPr fontId="1"/>
  </si>
  <si>
    <t>試用評価終了日</t>
    <rPh sb="0" eb="2">
      <t>シヨウ</t>
    </rPh>
    <rPh sb="2" eb="4">
      <t>ヒョウカ</t>
    </rPh>
    <rPh sb="4" eb="7">
      <t>シュウリョウビ</t>
    </rPh>
    <phoneticPr fontId="1"/>
  </si>
  <si>
    <t>その他使用条件</t>
    <rPh sb="2" eb="3">
      <t>タ</t>
    </rPh>
    <rPh sb="3" eb="5">
      <t>シヨウ</t>
    </rPh>
    <rPh sb="5" eb="7">
      <t>ジョウケン</t>
    </rPh>
    <phoneticPr fontId="1"/>
  </si>
  <si>
    <t>フィールドテスト製作担当者記入欄</t>
    <rPh sb="8" eb="10">
      <t>セイサク</t>
    </rPh>
    <rPh sb="10" eb="12">
      <t>タントウ</t>
    </rPh>
    <rPh sb="12" eb="13">
      <t>シャ</t>
    </rPh>
    <rPh sb="13" eb="16">
      <t>キニュウラン</t>
    </rPh>
    <phoneticPr fontId="1"/>
  </si>
  <si>
    <t>製作
担当者
連絡先</t>
    <rPh sb="0" eb="2">
      <t>セイサク</t>
    </rPh>
    <rPh sb="3" eb="5">
      <t>タントウ</t>
    </rPh>
    <rPh sb="5" eb="6">
      <t>シャ</t>
    </rPh>
    <rPh sb="7" eb="9">
      <t>レンラク</t>
    </rPh>
    <rPh sb="9" eb="10">
      <t>サキ</t>
    </rPh>
    <phoneticPr fontId="19"/>
  </si>
  <si>
    <t>住所：</t>
    <phoneticPr fontId="1"/>
  </si>
  <si>
    <t>〒</t>
    <phoneticPr fontId="19"/>
  </si>
  <si>
    <t>電話：</t>
    <phoneticPr fontId="1"/>
  </si>
  <si>
    <t>FAX:</t>
    <phoneticPr fontId="19"/>
  </si>
  <si>
    <t>e-mail：</t>
    <phoneticPr fontId="19"/>
  </si>
  <si>
    <t>安心感</t>
    <rPh sb="0" eb="3">
      <t>アンシンカン</t>
    </rPh>
    <phoneticPr fontId="19"/>
  </si>
  <si>
    <t>所属先：</t>
    <rPh sb="0" eb="3">
      <t>ショゾクサキ</t>
    </rPh>
    <phoneticPr fontId="19"/>
  </si>
  <si>
    <t>不具合</t>
    <rPh sb="0" eb="3">
      <t>フグアイ</t>
    </rPh>
    <phoneticPr fontId="1"/>
  </si>
  <si>
    <t>氏名：</t>
    <phoneticPr fontId="19"/>
  </si>
  <si>
    <t xml:space="preserve">職種： </t>
    <phoneticPr fontId="1"/>
  </si>
  <si>
    <t>気になるとこと</t>
    <rPh sb="0" eb="1">
      <t>キ</t>
    </rPh>
    <phoneticPr fontId="1"/>
  </si>
  <si>
    <t>当該部品の構造や組み立てにおいて、挟み込みや引っかかり等の危険を感じる部分はありませんか。</t>
    <rPh sb="5" eb="7">
      <t>コウゾウ</t>
    </rPh>
    <rPh sb="22" eb="23">
      <t>ヒ</t>
    </rPh>
    <rPh sb="27" eb="28">
      <t>トウ</t>
    </rPh>
    <rPh sb="32" eb="33">
      <t>カン</t>
    </rPh>
    <phoneticPr fontId="19"/>
  </si>
  <si>
    <t>郵便番号</t>
    <rPh sb="0" eb="2">
      <t>ユウビン</t>
    </rPh>
    <rPh sb="2" eb="4">
      <t>バンゴウ</t>
    </rPh>
    <phoneticPr fontId="1"/>
  </si>
  <si>
    <t>住所</t>
    <rPh sb="0" eb="2">
      <t>ジュウショ</t>
    </rPh>
    <phoneticPr fontId="1"/>
  </si>
  <si>
    <t>電話</t>
    <rPh sb="0" eb="2">
      <t>デンワ</t>
    </rPh>
    <phoneticPr fontId="1"/>
  </si>
  <si>
    <t>マニュアル等を見てスムーズに組立や調整を行うことができる部品でしたか。</t>
    <rPh sb="14" eb="16">
      <t>クミタテ</t>
    </rPh>
    <rPh sb="17" eb="18">
      <t>チョウ</t>
    </rPh>
    <rPh sb="20" eb="21">
      <t>オコナ</t>
    </rPh>
    <rPh sb="28" eb="30">
      <t>ブヒン</t>
    </rPh>
    <phoneticPr fontId="19"/>
  </si>
  <si>
    <t>FAX</t>
    <phoneticPr fontId="1"/>
  </si>
  <si>
    <t>e-mail</t>
    <phoneticPr fontId="1"/>
  </si>
  <si>
    <t>所属先</t>
    <rPh sb="0" eb="2">
      <t>ショゾク</t>
    </rPh>
    <rPh sb="2" eb="3">
      <t>サキ</t>
    </rPh>
    <phoneticPr fontId="1"/>
  </si>
  <si>
    <t>テスト使用最終日まで使用した部品に変形や破損、不具合などは発生しませんでしたか。</t>
    <rPh sb="3" eb="5">
      <t>シヨウ</t>
    </rPh>
    <rPh sb="5" eb="7">
      <t>サイシュウ</t>
    </rPh>
    <rPh sb="7" eb="8">
      <t>ビ</t>
    </rPh>
    <rPh sb="10" eb="12">
      <t>シヨウ</t>
    </rPh>
    <rPh sb="17" eb="19">
      <t>ヘンケイ</t>
    </rPh>
    <rPh sb="20" eb="22">
      <t>ハソン</t>
    </rPh>
    <rPh sb="29" eb="31">
      <t>ハッセイ</t>
    </rPh>
    <phoneticPr fontId="19"/>
  </si>
  <si>
    <t>氏名</t>
    <rPh sb="0" eb="2">
      <t>シメイ</t>
    </rPh>
    <phoneticPr fontId="1"/>
  </si>
  <si>
    <t>職種</t>
    <rPh sb="0" eb="2">
      <t>ショクシュ</t>
    </rPh>
    <phoneticPr fontId="1"/>
  </si>
  <si>
    <t>危険</t>
    <rPh sb="0" eb="2">
      <t>キケン</t>
    </rPh>
    <phoneticPr fontId="19"/>
  </si>
  <si>
    <t>組立</t>
    <rPh sb="0" eb="2">
      <t>クミタテ</t>
    </rPh>
    <phoneticPr fontId="19"/>
  </si>
  <si>
    <t>製作者最終評価日：</t>
    <rPh sb="0" eb="3">
      <t>セイサクシャ</t>
    </rPh>
    <rPh sb="3" eb="5">
      <t>サイシュウ</t>
    </rPh>
    <rPh sb="5" eb="7">
      <t>ヒョウカ</t>
    </rPh>
    <rPh sb="7" eb="8">
      <t>ビ</t>
    </rPh>
    <phoneticPr fontId="1"/>
  </si>
  <si>
    <t>不具合の発生</t>
    <rPh sb="0" eb="3">
      <t>フグアイ</t>
    </rPh>
    <rPh sb="4" eb="6">
      <t>ハッセイ</t>
    </rPh>
    <phoneticPr fontId="19"/>
  </si>
  <si>
    <t>※正しい入力をして日付が表示されていることをご確認ください。</t>
    <rPh sb="1" eb="2">
      <t>タダ</t>
    </rPh>
    <rPh sb="4" eb="6">
      <t>ニュウリョク</t>
    </rPh>
    <rPh sb="9" eb="11">
      <t>ヒヅケ</t>
    </rPh>
    <rPh sb="12" eb="14">
      <t>ヒョウジ</t>
    </rPh>
    <rPh sb="23" eb="25">
      <t>カクニン</t>
    </rPh>
    <phoneticPr fontId="19"/>
  </si>
  <si>
    <t>最終評価日</t>
    <rPh sb="0" eb="2">
      <t>サイシュウ</t>
    </rPh>
    <rPh sb="2" eb="4">
      <t>ヒョウカ</t>
    </rPh>
    <rPh sb="4" eb="5">
      <t>ビ</t>
    </rPh>
    <phoneticPr fontId="19"/>
  </si>
  <si>
    <t>フィールドテスト評価担当者記入欄</t>
    <rPh sb="8" eb="10">
      <t>ヒョウカ</t>
    </rPh>
    <rPh sb="10" eb="12">
      <t>タントウ</t>
    </rPh>
    <rPh sb="12" eb="13">
      <t>シャ</t>
    </rPh>
    <rPh sb="13" eb="16">
      <t>キニュウラン</t>
    </rPh>
    <phoneticPr fontId="19"/>
  </si>
  <si>
    <r>
      <t>フィールドテスト</t>
    </r>
    <r>
      <rPr>
        <sz val="9"/>
        <rFont val="ＭＳ 明朝"/>
        <family val="1"/>
        <charset val="128"/>
      </rPr>
      <t>評価担当者</t>
    </r>
    <r>
      <rPr>
        <sz val="10"/>
        <rFont val="ＭＳ 明朝"/>
        <family val="1"/>
        <charset val="128"/>
      </rPr>
      <t xml:space="preserve">
連絡先</t>
    </r>
    <r>
      <rPr>
        <u/>
        <sz val="10"/>
        <rFont val="ＭＳ 明朝"/>
        <family val="1"/>
        <charset val="128"/>
      </rPr>
      <t>　　</t>
    </r>
    <rPh sb="8" eb="10">
      <t>ヒョウカ</t>
    </rPh>
    <rPh sb="10" eb="13">
      <t>タントウシャ</t>
    </rPh>
    <rPh sb="14" eb="16">
      <t>レンラク</t>
    </rPh>
    <rPh sb="16" eb="17">
      <t>サキ</t>
    </rPh>
    <phoneticPr fontId="1"/>
  </si>
  <si>
    <t>住 所</t>
    <phoneticPr fontId="1"/>
  </si>
  <si>
    <t>電 話</t>
    <phoneticPr fontId="1"/>
  </si>
  <si>
    <t>所属先</t>
    <rPh sb="0" eb="3">
      <t>ショゾクサキ</t>
    </rPh>
    <phoneticPr fontId="19"/>
  </si>
  <si>
    <t>氏 名　</t>
    <rPh sb="0" eb="1">
      <t>シ</t>
    </rPh>
    <rPh sb="2" eb="3">
      <t>ナ</t>
    </rPh>
    <phoneticPr fontId="19"/>
  </si>
  <si>
    <t>職種：</t>
    <phoneticPr fontId="1"/>
  </si>
  <si>
    <t>テスト使用期間中、被験者が当該部品を使い続けることに問題はありませんでしたか。</t>
    <rPh sb="3" eb="5">
      <t>シヨウ</t>
    </rPh>
    <rPh sb="9" eb="12">
      <t>ヒケンジャ</t>
    </rPh>
    <rPh sb="13" eb="15">
      <t>トウガイ</t>
    </rPh>
    <rPh sb="15" eb="17">
      <t>ブヒン</t>
    </rPh>
    <rPh sb="18" eb="19">
      <t>シ</t>
    </rPh>
    <rPh sb="20" eb="21">
      <t>ツヅ</t>
    </rPh>
    <rPh sb="26" eb="28">
      <t>モンダイ</t>
    </rPh>
    <phoneticPr fontId="19"/>
  </si>
  <si>
    <t>該当部品の使用による挟み込みや転倒等の危険を感じる場面はありませんでしたか。</t>
    <rPh sb="0" eb="2">
      <t>ガイトウ</t>
    </rPh>
    <rPh sb="2" eb="4">
      <t>ブヒン</t>
    </rPh>
    <rPh sb="5" eb="7">
      <t>シヨウ</t>
    </rPh>
    <rPh sb="10" eb="11">
      <t>ハサ</t>
    </rPh>
    <rPh sb="12" eb="13">
      <t>コ</t>
    </rPh>
    <rPh sb="15" eb="18">
      <t>テントウナド</t>
    </rPh>
    <rPh sb="19" eb="21">
      <t>キケン</t>
    </rPh>
    <rPh sb="22" eb="23">
      <t>カン</t>
    </rPh>
    <rPh sb="25" eb="27">
      <t>バメン</t>
    </rPh>
    <phoneticPr fontId="19"/>
  </si>
  <si>
    <t>使用時の不具合</t>
    <rPh sb="0" eb="3">
      <t>シヨウジ</t>
    </rPh>
    <rPh sb="4" eb="7">
      <t>フグアイ</t>
    </rPh>
    <phoneticPr fontId="1"/>
  </si>
  <si>
    <t>危険生</t>
    <rPh sb="0" eb="2">
      <t>キケン</t>
    </rPh>
    <rPh sb="2" eb="3">
      <t>セイ</t>
    </rPh>
    <phoneticPr fontId="1"/>
  </si>
  <si>
    <t>該当部品は、今回の被験者の障害レベルや活動度に合っていましたか。</t>
    <rPh sb="6" eb="8">
      <t>コンカイ</t>
    </rPh>
    <rPh sb="9" eb="12">
      <t>ヒケンジャ</t>
    </rPh>
    <rPh sb="23" eb="24">
      <t>ア</t>
    </rPh>
    <phoneticPr fontId="19"/>
  </si>
  <si>
    <t>適応</t>
    <rPh sb="0" eb="2">
      <t>テキオウ</t>
    </rPh>
    <phoneticPr fontId="1"/>
  </si>
  <si>
    <t>評価者最終評価日</t>
    <rPh sb="0" eb="2">
      <t>ヒョウカ</t>
    </rPh>
    <rPh sb="2" eb="3">
      <t>シャ</t>
    </rPh>
    <rPh sb="3" eb="5">
      <t>サイシュウ</t>
    </rPh>
    <rPh sb="5" eb="7">
      <t>ヒョウカ</t>
    </rPh>
    <rPh sb="7" eb="8">
      <t>ニチ</t>
    </rPh>
    <phoneticPr fontId="19"/>
  </si>
  <si>
    <t>◎</t>
    <phoneticPr fontId="19"/>
  </si>
  <si>
    <t>評価者最終評価日：</t>
    <rPh sb="0" eb="3">
      <t>ヒョウカシャ</t>
    </rPh>
    <rPh sb="3" eb="5">
      <t>サイシュウ</t>
    </rPh>
    <rPh sb="5" eb="7">
      <t>ヒョウカ</t>
    </rPh>
    <rPh sb="7" eb="8">
      <t>ビ</t>
    </rPh>
    <phoneticPr fontId="19"/>
  </si>
  <si>
    <t xml:space="preserve"> No.2</t>
    <phoneticPr fontId="19"/>
  </si>
  <si>
    <t xml:space="preserve"> No.3</t>
    <phoneticPr fontId="19"/>
  </si>
  <si>
    <t>様式A-7</t>
    <phoneticPr fontId="1"/>
  </si>
  <si>
    <t>フィールドテスト被験者リスト</t>
    <phoneticPr fontId="19"/>
  </si>
  <si>
    <t>評価対象部品</t>
    <phoneticPr fontId="1"/>
  </si>
  <si>
    <t>部品番号：</t>
    <phoneticPr fontId="1"/>
  </si>
  <si>
    <t>評価対象者　　：</t>
  </si>
  <si>
    <t xml:space="preserve"> 被験者リスト</t>
  </si>
  <si>
    <t>年齢：  　　</t>
    <phoneticPr fontId="1"/>
  </si>
  <si>
    <t>歳</t>
    <phoneticPr fontId="1"/>
  </si>
  <si>
    <t xml:space="preserve">体重：   </t>
    <phoneticPr fontId="1"/>
  </si>
  <si>
    <t xml:space="preserve"> kg</t>
    <phoneticPr fontId="1"/>
  </si>
  <si>
    <t xml:space="preserve">身長：     </t>
    <phoneticPr fontId="1"/>
  </si>
  <si>
    <t>cm</t>
  </si>
  <si>
    <t>疾患・障害部位：</t>
  </si>
  <si>
    <t>製作担当者 所属：</t>
    <rPh sb="4" eb="5">
      <t>シャ</t>
    </rPh>
    <rPh sb="6" eb="8">
      <t>ショゾク</t>
    </rPh>
    <phoneticPr fontId="19"/>
  </si>
  <si>
    <t xml:space="preserve">実使用日数： </t>
    <rPh sb="0" eb="1">
      <t>ジツ</t>
    </rPh>
    <rPh sb="1" eb="3">
      <t>シヨウ</t>
    </rPh>
    <rPh sb="3" eb="4">
      <t>ニチ</t>
    </rPh>
    <rPh sb="4" eb="5">
      <t>スウ</t>
    </rPh>
    <phoneticPr fontId="1"/>
  </si>
  <si>
    <t>日間</t>
    <rPh sb="0" eb="1">
      <t>ニチ</t>
    </rPh>
    <rPh sb="1" eb="2">
      <t>カン</t>
    </rPh>
    <phoneticPr fontId="1"/>
  </si>
  <si>
    <t xml:space="preserve">1日の平均使用時間：　　  </t>
    <phoneticPr fontId="1"/>
  </si>
  <si>
    <t>フィールドテスト評価者 所属：</t>
    <rPh sb="8" eb="10">
      <t>ヒョウカ</t>
    </rPh>
    <rPh sb="10" eb="11">
      <t>シャ</t>
    </rPh>
    <rPh sb="12" eb="14">
      <t>ショゾク</t>
    </rPh>
    <phoneticPr fontId="19"/>
  </si>
  <si>
    <t>年齢：  　　</t>
  </si>
  <si>
    <t>歳</t>
  </si>
  <si>
    <t xml:space="preserve">体重：   </t>
  </si>
  <si>
    <t xml:space="preserve"> kg</t>
  </si>
  <si>
    <t xml:space="preserve">身長：     </t>
  </si>
  <si>
    <t>製作担当者 所属：</t>
  </si>
  <si>
    <t xml:space="preserve">実使用日数： </t>
  </si>
  <si>
    <t>日間</t>
  </si>
  <si>
    <t xml:space="preserve">1日の平均使用時間：　　  </t>
  </si>
  <si>
    <t>フィールドテスト評価者 所属：</t>
  </si>
  <si>
    <t>製作担当者(1例目)</t>
    <rPh sb="0" eb="2">
      <t>セイサク</t>
    </rPh>
    <rPh sb="2" eb="5">
      <t>タントウシャ</t>
    </rPh>
    <rPh sb="7" eb="9">
      <t>レイメ</t>
    </rPh>
    <phoneticPr fontId="19"/>
  </si>
  <si>
    <t>製作担当者(2例目)</t>
    <rPh sb="0" eb="2">
      <t>セイサク</t>
    </rPh>
    <rPh sb="2" eb="5">
      <t>タントウシャ</t>
    </rPh>
    <rPh sb="7" eb="9">
      <t>レイメ</t>
    </rPh>
    <phoneticPr fontId="19"/>
  </si>
  <si>
    <t>フィールドテスト評価者 所属：</t>
    <phoneticPr fontId="19"/>
  </si>
  <si>
    <t>製作担当者(3例目)</t>
    <rPh sb="0" eb="2">
      <t>セイサク</t>
    </rPh>
    <rPh sb="2" eb="5">
      <t>タントウシャ</t>
    </rPh>
    <rPh sb="7" eb="9">
      <t>レイメ</t>
    </rPh>
    <phoneticPr fontId="19"/>
  </si>
  <si>
    <t xml:space="preserve"> </t>
    <phoneticPr fontId="1"/>
  </si>
  <si>
    <t>フィールドテスト評価者(1例目)</t>
    <phoneticPr fontId="19"/>
  </si>
  <si>
    <t>フィールドテスト評価者(2例目)</t>
    <phoneticPr fontId="19"/>
  </si>
  <si>
    <t>評価日数１</t>
    <rPh sb="0" eb="2">
      <t>ヒョウカ</t>
    </rPh>
    <rPh sb="2" eb="4">
      <t>ニッスウ</t>
    </rPh>
    <phoneticPr fontId="19"/>
  </si>
  <si>
    <t>障害１</t>
    <rPh sb="0" eb="2">
      <t>ショウガイ</t>
    </rPh>
    <phoneticPr fontId="19"/>
  </si>
  <si>
    <t>使用時間１</t>
    <rPh sb="0" eb="2">
      <t>シヨウ</t>
    </rPh>
    <rPh sb="2" eb="4">
      <t>ジカン</t>
    </rPh>
    <phoneticPr fontId="19"/>
  </si>
  <si>
    <t>製作施設と担当者１</t>
    <rPh sb="0" eb="2">
      <t>セイサク</t>
    </rPh>
    <rPh sb="2" eb="4">
      <t>シセツ</t>
    </rPh>
    <rPh sb="5" eb="7">
      <t>タントウ</t>
    </rPh>
    <rPh sb="7" eb="8">
      <t>シャ</t>
    </rPh>
    <phoneticPr fontId="19"/>
  </si>
  <si>
    <t>フィールド評価施設と担当者１</t>
    <rPh sb="5" eb="7">
      <t>ヒョウカ</t>
    </rPh>
    <rPh sb="7" eb="9">
      <t>シセツ</t>
    </rPh>
    <rPh sb="10" eb="13">
      <t>タントウシャ</t>
    </rPh>
    <phoneticPr fontId="19"/>
  </si>
  <si>
    <t>評価日数2</t>
    <rPh sb="0" eb="2">
      <t>ヒョウカ</t>
    </rPh>
    <rPh sb="2" eb="4">
      <t>ニッスウ</t>
    </rPh>
    <phoneticPr fontId="19"/>
  </si>
  <si>
    <t>障害２</t>
    <rPh sb="0" eb="2">
      <t>ショウガイ</t>
    </rPh>
    <phoneticPr fontId="19"/>
  </si>
  <si>
    <t>使用時間２</t>
    <rPh sb="0" eb="2">
      <t>シヨウ</t>
    </rPh>
    <rPh sb="2" eb="4">
      <t>ジカン</t>
    </rPh>
    <phoneticPr fontId="19"/>
  </si>
  <si>
    <t>製作施設と担当者２</t>
    <rPh sb="0" eb="2">
      <t>セイサク</t>
    </rPh>
    <rPh sb="2" eb="4">
      <t>シセツ</t>
    </rPh>
    <rPh sb="5" eb="8">
      <t>タントウシャ</t>
    </rPh>
    <phoneticPr fontId="19"/>
  </si>
  <si>
    <t>フィールド評価施設と担当者２</t>
    <rPh sb="5" eb="7">
      <t>ヒョウカ</t>
    </rPh>
    <rPh sb="7" eb="9">
      <t>シセツ</t>
    </rPh>
    <rPh sb="10" eb="13">
      <t>タントウシャ</t>
    </rPh>
    <phoneticPr fontId="19"/>
  </si>
  <si>
    <t>評価日数3</t>
    <rPh sb="0" eb="2">
      <t>ヒョウカ</t>
    </rPh>
    <rPh sb="2" eb="4">
      <t>ニッスウ</t>
    </rPh>
    <phoneticPr fontId="19"/>
  </si>
  <si>
    <t>障害３</t>
    <rPh sb="0" eb="2">
      <t>ショウガイ</t>
    </rPh>
    <phoneticPr fontId="19"/>
  </si>
  <si>
    <t>使用時間３</t>
    <rPh sb="0" eb="2">
      <t>シヨウ</t>
    </rPh>
    <rPh sb="2" eb="4">
      <t>ジカン</t>
    </rPh>
    <phoneticPr fontId="19"/>
  </si>
  <si>
    <t>製作施設と担当者３</t>
    <rPh sb="0" eb="2">
      <t>セイサク</t>
    </rPh>
    <rPh sb="2" eb="4">
      <t>シセツ</t>
    </rPh>
    <rPh sb="5" eb="8">
      <t>タントウシャ</t>
    </rPh>
    <phoneticPr fontId="19"/>
  </si>
  <si>
    <t>フィールド評価施設と担当者３</t>
    <rPh sb="5" eb="7">
      <t>ヒョウカ</t>
    </rPh>
    <rPh sb="7" eb="9">
      <t>シセツ</t>
    </rPh>
    <rPh sb="10" eb="13">
      <t>タントウシャ</t>
    </rPh>
    <phoneticPr fontId="19"/>
  </si>
  <si>
    <t>フィールドテスト実使用日数</t>
    <rPh sb="8" eb="9">
      <t>ジツ</t>
    </rPh>
    <rPh sb="9" eb="11">
      <t>シヨウ</t>
    </rPh>
    <rPh sb="11" eb="13">
      <t>ニッスウ</t>
    </rPh>
    <phoneticPr fontId="19"/>
  </si>
  <si>
    <t>疾患・障害部位と使用時間</t>
    <rPh sb="0" eb="2">
      <t>シッカン</t>
    </rPh>
    <rPh sb="3" eb="5">
      <t>ショウガイ</t>
    </rPh>
    <rPh sb="5" eb="7">
      <t>ブイ</t>
    </rPh>
    <rPh sb="8" eb="10">
      <t>シヨウ</t>
    </rPh>
    <rPh sb="10" eb="12">
      <t>ジカン</t>
    </rPh>
    <phoneticPr fontId="19"/>
  </si>
  <si>
    <t>製作施設</t>
    <rPh sb="0" eb="2">
      <t>セイサク</t>
    </rPh>
    <rPh sb="2" eb="4">
      <t>シセツ</t>
    </rPh>
    <phoneticPr fontId="19"/>
  </si>
  <si>
    <t>評価施設</t>
    <rPh sb="0" eb="2">
      <t>ヒョウカ</t>
    </rPh>
    <rPh sb="2" eb="4">
      <t>シセツ</t>
    </rPh>
    <phoneticPr fontId="19"/>
  </si>
  <si>
    <t>基本情報</t>
  </si>
  <si>
    <t>記入日</t>
  </si>
  <si>
    <t>事業所名</t>
  </si>
  <si>
    <t>メーカー名</t>
  </si>
  <si>
    <t>部品番号</t>
  </si>
  <si>
    <t>備考</t>
    <phoneticPr fontId="2"/>
  </si>
  <si>
    <t>保証期間：</t>
  </si>
  <si>
    <t>使用日数</t>
  </si>
  <si>
    <t>メーカー名１</t>
    <rPh sb="4" eb="5">
      <t>メイ</t>
    </rPh>
    <phoneticPr fontId="1"/>
  </si>
  <si>
    <t>品番１</t>
    <rPh sb="0" eb="2">
      <t>ヒンバン</t>
    </rPh>
    <phoneticPr fontId="1"/>
  </si>
  <si>
    <t>商品名１</t>
    <rPh sb="0" eb="2">
      <t>ショウヒン</t>
    </rPh>
    <rPh sb="2" eb="3">
      <t>メイ</t>
    </rPh>
    <phoneticPr fontId="1"/>
  </si>
  <si>
    <t>メーカー名２</t>
    <rPh sb="4" eb="5">
      <t>メイ</t>
    </rPh>
    <phoneticPr fontId="1"/>
  </si>
  <si>
    <t>品番２</t>
    <rPh sb="0" eb="2">
      <t>ヒンバン</t>
    </rPh>
    <phoneticPr fontId="1"/>
  </si>
  <si>
    <t>商品名２</t>
    <rPh sb="0" eb="2">
      <t>ショウヒン</t>
    </rPh>
    <rPh sb="2" eb="3">
      <t>メイ</t>
    </rPh>
    <phoneticPr fontId="1"/>
  </si>
  <si>
    <t>メーカー名３</t>
    <rPh sb="4" eb="5">
      <t>メイ</t>
    </rPh>
    <phoneticPr fontId="1"/>
  </si>
  <si>
    <t>品番３</t>
    <rPh sb="0" eb="2">
      <t>ヒンバン</t>
    </rPh>
    <phoneticPr fontId="1"/>
  </si>
  <si>
    <t>商品名３</t>
    <rPh sb="0" eb="2">
      <t>ショウヒン</t>
    </rPh>
    <rPh sb="2" eb="3">
      <t>メイ</t>
    </rPh>
    <phoneticPr fontId="1"/>
  </si>
  <si>
    <t>メーカー名４</t>
    <rPh sb="4" eb="5">
      <t>メイ</t>
    </rPh>
    <phoneticPr fontId="1"/>
  </si>
  <si>
    <t>品番４</t>
    <rPh sb="0" eb="2">
      <t>ヒンバン</t>
    </rPh>
    <phoneticPr fontId="1"/>
  </si>
  <si>
    <t>商品名４</t>
    <rPh sb="0" eb="2">
      <t>ショウヒン</t>
    </rPh>
    <rPh sb="2" eb="3">
      <t>メイ</t>
    </rPh>
    <phoneticPr fontId="1"/>
  </si>
  <si>
    <t>メーカー名５</t>
    <rPh sb="4" eb="5">
      <t>メイ</t>
    </rPh>
    <phoneticPr fontId="1"/>
  </si>
  <si>
    <t>品番５</t>
    <rPh sb="0" eb="2">
      <t>ヒンバン</t>
    </rPh>
    <phoneticPr fontId="1"/>
  </si>
  <si>
    <t>商品名５</t>
    <rPh sb="0" eb="2">
      <t>ショウヒン</t>
    </rPh>
    <rPh sb="2" eb="3">
      <t>メイ</t>
    </rPh>
    <phoneticPr fontId="1"/>
  </si>
  <si>
    <t>メーカー名６</t>
    <rPh sb="4" eb="5">
      <t>メイ</t>
    </rPh>
    <phoneticPr fontId="1"/>
  </si>
  <si>
    <t>品番６</t>
    <rPh sb="0" eb="2">
      <t>ヒンバン</t>
    </rPh>
    <phoneticPr fontId="1"/>
  </si>
  <si>
    <t>商品名６</t>
    <rPh sb="0" eb="2">
      <t>ショウヒン</t>
    </rPh>
    <rPh sb="2" eb="3">
      <t>メイ</t>
    </rPh>
    <phoneticPr fontId="1"/>
  </si>
  <si>
    <t>その他試験条件</t>
    <rPh sb="2" eb="3">
      <t>タ</t>
    </rPh>
    <rPh sb="3" eb="5">
      <t>シケン</t>
    </rPh>
    <rPh sb="5" eb="7">
      <t>ジョウケン</t>
    </rPh>
    <phoneticPr fontId="1"/>
  </si>
  <si>
    <t>年齢</t>
  </si>
  <si>
    <t>性別</t>
    <rPh sb="0" eb="2">
      <t>セイベツ</t>
    </rPh>
    <phoneticPr fontId="1"/>
  </si>
  <si>
    <t>身長</t>
    <phoneticPr fontId="1"/>
  </si>
  <si>
    <t>体重</t>
  </si>
  <si>
    <t>職業</t>
    <phoneticPr fontId="1"/>
  </si>
  <si>
    <t>疾患・障害部位</t>
  </si>
  <si>
    <t>活動度</t>
    <rPh sb="0" eb="3">
      <t>カツドウド</t>
    </rPh>
    <phoneticPr fontId="19"/>
  </si>
  <si>
    <t>活動度内容</t>
    <rPh sb="3" eb="5">
      <t>ナイヨウ</t>
    </rPh>
    <phoneticPr fontId="19"/>
  </si>
  <si>
    <t>日常使用している補装具の主な構成</t>
  </si>
  <si>
    <t>被験者の補装具使用状況</t>
  </si>
  <si>
    <t>1日の使用時間</t>
  </si>
  <si>
    <t>被験者の意見</t>
  </si>
  <si>
    <t>西暦</t>
    <rPh sb="0" eb="2">
      <t>セイレキ</t>
    </rPh>
    <phoneticPr fontId="1"/>
  </si>
  <si>
    <t>和暦</t>
    <rPh sb="0" eb="2">
      <t>ワレキ</t>
    </rPh>
    <phoneticPr fontId="1"/>
  </si>
  <si>
    <t>月</t>
    <rPh sb="0" eb="1">
      <t>ツキ</t>
    </rPh>
    <phoneticPr fontId="1"/>
  </si>
  <si>
    <t>製作担当</t>
    <rPh sb="0" eb="2">
      <t>セイサク</t>
    </rPh>
    <rPh sb="2" eb="4">
      <t>タントウ</t>
    </rPh>
    <phoneticPr fontId="1"/>
  </si>
  <si>
    <t>製作担当者　所属</t>
  </si>
  <si>
    <t>〒</t>
  </si>
  <si>
    <t>E-mail</t>
    <phoneticPr fontId="1"/>
  </si>
  <si>
    <t>その他</t>
    <rPh sb="2" eb="3">
      <t>タ</t>
    </rPh>
    <phoneticPr fontId="1"/>
  </si>
  <si>
    <t>フィールドテスト担当者</t>
    <phoneticPr fontId="1"/>
  </si>
  <si>
    <t>フィールドテスト担当者　所属</t>
    <phoneticPr fontId="1"/>
  </si>
  <si>
    <t>■入力</t>
  </si>
  <si>
    <t>◎</t>
  </si>
  <si>
    <t>■A-4</t>
    <phoneticPr fontId="1"/>
  </si>
  <si>
    <t>■A-6-2</t>
    <phoneticPr fontId="19"/>
  </si>
  <si>
    <t>■A-6-3</t>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</si>
</sst>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5" formatCode="&quot;¥&quot;#,##0;&quot;¥&quot;\-#,##0"/>
    <numFmt numFmtId="176" formatCode="_-* #,##0.00\ &quot;€&quot;_-;\-* #,##0.00\ &quot;€&quot;_-;_-* &quot;-&quot;??\ &quot;€&quot;_-;_-@_-"/>
    <numFmt numFmtId="177" formatCode="yyyy/mm/dd"/>
    <numFmt numFmtId="178" formatCode="yyyy"/>
    <numFmt numFmtId="179" formatCode="0_ "/>
    <numFmt numFmtId="180" formatCode="0;[Red]0"/>
    <numFmt numFmtId="181" formatCode="[&lt;=999]000;[&lt;=9999]000\-00;000\-0000"/>
    <numFmt numFmtId="182" formatCode="[&lt;=99999999]####\-####;\(00\)\ ####\-####"/>
    <numFmt numFmtId="183" formatCode="yyyy/m/d;;;"/>
    <numFmt numFmtId="184" formatCode="0_);[Red]\(0\)"/>
    <numFmt numFmtId="185" formatCode="#"/>
  </numFmts>
  <fonts count="43">
    <font>
      <sz val="11"/>
      <color theme="1"/>
      <name val="ＭＳ Ｐゴシック"/>
      <family val="3"/>
      <charset val="128"/>
      <scheme val="minor"/>
    </font>
    <font>
      <sz val="6"/>
      <name val="ＭＳ Ｐゴシック"/>
      <family val="3"/>
      <charset val="128"/>
    </font>
    <font>
      <sz val="6"/>
      <name val="ＭＳ Ｐゴシック"/>
      <family val="3"/>
      <charset val="128"/>
    </font>
    <font>
      <sz val="11"/>
      <color indexed="8"/>
      <name val="ＭＳ 明朝"/>
      <family val="1"/>
      <charset val="128"/>
    </font>
    <font>
      <sz val="14"/>
      <color indexed="8"/>
      <name val="ＭＳ 明朝"/>
      <family val="1"/>
      <charset val="128"/>
    </font>
    <font>
      <sz val="11"/>
      <name val="ＭＳ 明朝"/>
      <family val="1"/>
      <charset val="128"/>
    </font>
    <font>
      <sz val="9"/>
      <color indexed="81"/>
      <name val="ＭＳ Ｐゴシック"/>
      <family val="3"/>
      <charset val="128"/>
    </font>
    <font>
      <b/>
      <sz val="9"/>
      <color indexed="81"/>
      <name val="ＭＳ Ｐゴシック"/>
      <family val="3"/>
      <charset val="128"/>
    </font>
    <font>
      <sz val="9"/>
      <name val="ＭＳ 明朝"/>
      <family val="1"/>
      <charset val="128"/>
    </font>
    <font>
      <sz val="11"/>
      <name val="ＭＳ Ｐゴシック"/>
      <family val="3"/>
      <charset val="128"/>
    </font>
    <font>
      <sz val="10"/>
      <name val="MS Sans Serif"/>
      <family val="2"/>
    </font>
    <font>
      <sz val="12"/>
      <name val="Otto Bock CT Regular"/>
      <family val="2"/>
    </font>
    <font>
      <sz val="11"/>
      <color indexed="8"/>
      <name val="ＭＳ Ｐゴシック"/>
      <family val="3"/>
      <charset val="128"/>
    </font>
    <font>
      <b/>
      <sz val="12"/>
      <name val="ＭＳ 明朝"/>
      <family val="1"/>
      <charset val="128"/>
    </font>
    <font>
      <sz val="11"/>
      <color indexed="8"/>
      <name val="ＭＳ 明朝"/>
      <family val="1"/>
      <charset val="128"/>
    </font>
    <font>
      <sz val="11"/>
      <color indexed="10"/>
      <name val="ＭＳ 明朝"/>
      <family val="1"/>
      <charset val="128"/>
    </font>
    <font>
      <sz val="10.5"/>
      <color indexed="8"/>
      <name val="ＭＳ 明朝"/>
      <family val="1"/>
      <charset val="128"/>
    </font>
    <font>
      <sz val="11"/>
      <color indexed="9"/>
      <name val="ＭＳ 明朝"/>
      <family val="1"/>
      <charset val="128"/>
    </font>
    <font>
      <sz val="11"/>
      <color indexed="12"/>
      <name val="ＭＳ 明朝"/>
      <family val="1"/>
      <charset val="128"/>
    </font>
    <font>
      <sz val="6"/>
      <name val="ＭＳ Ｐゴシック"/>
      <family val="3"/>
      <charset val="128"/>
      <scheme val="minor"/>
    </font>
    <font>
      <b/>
      <sz val="11"/>
      <color indexed="81"/>
      <name val="ＭＳ Ｐゴシック"/>
      <family val="3"/>
      <charset val="128"/>
    </font>
    <font>
      <sz val="11"/>
      <color rgb="FFFF0000"/>
      <name val="ＭＳ 明朝"/>
      <family val="1"/>
      <charset val="128"/>
    </font>
    <font>
      <b/>
      <sz val="11"/>
      <name val="ＭＳ 明朝"/>
      <family val="1"/>
      <charset val="128"/>
    </font>
    <font>
      <sz val="9"/>
      <color rgb="FF000000"/>
      <name val="ＭＳ Ｐゴシック"/>
      <family val="3"/>
      <charset val="128"/>
    </font>
    <font>
      <sz val="14"/>
      <color theme="1"/>
      <name val="ＭＳ Ｐゴシック"/>
      <family val="3"/>
      <charset val="128"/>
      <scheme val="minor"/>
    </font>
    <font>
      <sz val="11"/>
      <color theme="0" tint="-0.499984740745262"/>
      <name val="ＭＳ 明朝"/>
      <family val="1"/>
      <charset val="128"/>
    </font>
    <font>
      <sz val="10"/>
      <name val="ＭＳ 明朝"/>
      <family val="1"/>
      <charset val="128"/>
    </font>
    <font>
      <sz val="10"/>
      <color indexed="8"/>
      <name val="ＭＳ 明朝"/>
      <family val="1"/>
      <charset val="128"/>
    </font>
    <font>
      <sz val="8"/>
      <name val="ＭＳ 明朝"/>
      <family val="1"/>
      <charset val="128"/>
    </font>
    <font>
      <sz val="10"/>
      <color theme="0" tint="-0.499984740745262"/>
      <name val="ＭＳ 明朝"/>
      <family val="1"/>
      <charset val="128"/>
    </font>
    <font>
      <u/>
      <sz val="11"/>
      <color theme="10"/>
      <name val="ＭＳ Ｐゴシック"/>
      <family val="3"/>
      <charset val="128"/>
      <scheme val="minor"/>
    </font>
    <font>
      <b/>
      <u/>
      <sz val="10"/>
      <color theme="0" tint="-0.499984740745262"/>
      <name val="ＭＳ 明朝"/>
      <family val="1"/>
      <charset val="128"/>
    </font>
    <font>
      <b/>
      <sz val="11"/>
      <color rgb="FFFF0000"/>
      <name val="ＭＳ 明朝"/>
      <family val="1"/>
      <charset val="128"/>
    </font>
    <font>
      <sz val="11"/>
      <color rgb="FF969696"/>
      <name val="ＭＳ 明朝"/>
      <family val="1"/>
      <charset val="128"/>
    </font>
    <font>
      <b/>
      <sz val="10"/>
      <color rgb="FF3366FF"/>
      <name val="ＭＳ 明朝"/>
      <family val="1"/>
      <charset val="128"/>
    </font>
    <font>
      <b/>
      <sz val="10"/>
      <name val="ＭＳ 明朝"/>
      <family val="1"/>
      <charset val="128"/>
    </font>
    <font>
      <u/>
      <sz val="10"/>
      <name val="ＭＳ 明朝"/>
      <family val="1"/>
      <charset val="128"/>
    </font>
    <font>
      <sz val="10"/>
      <color rgb="FFFF0000"/>
      <name val="ＭＳ 明朝"/>
      <family val="1"/>
      <charset val="128"/>
    </font>
    <font>
      <b/>
      <sz val="11"/>
      <color rgb="FF3366FF"/>
      <name val="ＭＳ 明朝"/>
      <family val="1"/>
      <charset val="128"/>
    </font>
    <font>
      <b/>
      <sz val="11"/>
      <color theme="0"/>
      <name val="ＭＳ 明朝"/>
      <family val="1"/>
      <charset val="128"/>
    </font>
    <font>
      <sz val="11"/>
      <color rgb="FFFF0000"/>
      <name val="ＭＳ Ｐゴシック"/>
      <family val="3"/>
      <charset val="128"/>
      <scheme val="minor"/>
    </font>
    <font>
      <sz val="9.5"/>
      <name val="ＭＳ 明朝"/>
      <family val="1"/>
      <charset val="128"/>
    </font>
    <font>
      <sz val="9"/>
      <color rgb="FF000000"/>
      <name val="MS UI Gothic"/>
      <family val="3"/>
      <charset val="128"/>
    </font>
  </fonts>
  <fills count="17">
    <fill>
      <patternFill patternType="none"/>
    </fill>
    <fill>
      <patternFill patternType="gray125"/>
    </fill>
    <fill>
      <patternFill patternType="solid">
        <fgColor indexed="26"/>
        <bgColor indexed="64"/>
      </patternFill>
    </fill>
    <fill>
      <patternFill patternType="solid">
        <fgColor indexed="22"/>
        <bgColor indexed="64"/>
      </patternFill>
    </fill>
    <fill>
      <patternFill patternType="solid">
        <fgColor indexed="63"/>
        <bgColor indexed="64"/>
      </patternFill>
    </fill>
    <fill>
      <patternFill patternType="solid">
        <fgColor indexed="42"/>
        <bgColor indexed="64"/>
      </patternFill>
    </fill>
    <fill>
      <patternFill patternType="solid">
        <fgColor rgb="FFFFFFCC"/>
        <bgColor indexed="64"/>
      </patternFill>
    </fill>
    <fill>
      <patternFill patternType="solid">
        <fgColor rgb="FFC0C0C0"/>
        <bgColor indexed="64"/>
      </patternFill>
    </fill>
    <fill>
      <patternFill patternType="solid">
        <fgColor theme="0" tint="-0.14999847407452621"/>
        <bgColor indexed="64"/>
      </patternFill>
    </fill>
    <fill>
      <patternFill patternType="solid">
        <fgColor rgb="FFFFFF99"/>
        <bgColor indexed="64"/>
      </patternFill>
    </fill>
    <fill>
      <patternFill patternType="solid">
        <fgColor theme="0" tint="-4.9989318521683403E-2"/>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0" tint="-0.14996795556505021"/>
        <bgColor indexed="64"/>
      </patternFill>
    </fill>
    <fill>
      <patternFill patternType="solid">
        <fgColor theme="0"/>
        <bgColor indexed="64"/>
      </patternFill>
    </fill>
  </fills>
  <borders count="92">
    <border>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bottom style="medium">
        <color indexed="64"/>
      </bottom>
      <diagonal/>
    </border>
    <border>
      <left/>
      <right style="medium">
        <color indexed="64"/>
      </right>
      <top/>
      <bottom/>
      <diagonal/>
    </border>
    <border>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top/>
      <bottom style="medium">
        <color indexed="64"/>
      </bottom>
      <diagonal/>
    </border>
    <border>
      <left style="medium">
        <color indexed="64"/>
      </left>
      <right/>
      <top/>
      <bottom/>
      <diagonal/>
    </border>
    <border>
      <left/>
      <right style="medium">
        <color indexed="64"/>
      </right>
      <top/>
      <bottom style="medium">
        <color indexed="64"/>
      </bottom>
      <diagonal/>
    </border>
    <border>
      <left/>
      <right/>
      <top style="thin">
        <color indexed="64"/>
      </top>
      <bottom style="medium">
        <color indexed="64"/>
      </bottom>
      <diagonal/>
    </border>
    <border>
      <left/>
      <right/>
      <top style="hair">
        <color indexed="64"/>
      </top>
      <bottom/>
      <diagonal/>
    </border>
    <border>
      <left style="medium">
        <color rgb="FF3366FF"/>
      </left>
      <right/>
      <top style="medium">
        <color rgb="FF3366FF"/>
      </top>
      <bottom style="medium">
        <color rgb="FF3366FF"/>
      </bottom>
      <diagonal/>
    </border>
    <border>
      <left/>
      <right/>
      <top style="medium">
        <color rgb="FF3366FF"/>
      </top>
      <bottom style="medium">
        <color rgb="FF3366FF"/>
      </bottom>
      <diagonal/>
    </border>
    <border>
      <left/>
      <right style="medium">
        <color rgb="FF3366FF"/>
      </right>
      <top style="medium">
        <color rgb="FF3366FF"/>
      </top>
      <bottom style="medium">
        <color rgb="FF3366FF"/>
      </bottom>
      <diagonal/>
    </border>
    <border>
      <left style="medium">
        <color rgb="FF3366FF"/>
      </left>
      <right/>
      <top style="medium">
        <color rgb="FF3366FF"/>
      </top>
      <bottom/>
      <diagonal/>
    </border>
    <border>
      <left/>
      <right/>
      <top style="medium">
        <color rgb="FF3366FF"/>
      </top>
      <bottom/>
      <diagonal/>
    </border>
    <border>
      <left/>
      <right style="thin">
        <color indexed="64"/>
      </right>
      <top style="medium">
        <color rgb="FF3366FF"/>
      </top>
      <bottom/>
      <diagonal/>
    </border>
    <border>
      <left style="medium">
        <color rgb="FF3366FF"/>
      </left>
      <right/>
      <top/>
      <bottom/>
      <diagonal/>
    </border>
    <border>
      <left style="medium">
        <color rgb="FF3366FF"/>
      </left>
      <right/>
      <top/>
      <bottom style="medium">
        <color rgb="FF3366FF"/>
      </bottom>
      <diagonal/>
    </border>
    <border>
      <left/>
      <right/>
      <top/>
      <bottom style="medium">
        <color rgb="FF3366FF"/>
      </bottom>
      <diagonal/>
    </border>
    <border>
      <left/>
      <right style="medium">
        <color rgb="FF3366FF"/>
      </right>
      <top style="medium">
        <color rgb="FF3366FF"/>
      </top>
      <bottom/>
      <diagonal/>
    </border>
    <border>
      <left/>
      <right style="medium">
        <color rgb="FF3366FF"/>
      </right>
      <top/>
      <bottom style="medium">
        <color rgb="FF3366FF"/>
      </bottom>
      <diagonal/>
    </border>
    <border>
      <left/>
      <right style="medium">
        <color rgb="FF3366FF"/>
      </right>
      <top/>
      <bottom/>
      <diagonal/>
    </border>
    <border>
      <left style="medium">
        <color rgb="FF3366FF"/>
      </left>
      <right style="medium">
        <color rgb="FF3366FF"/>
      </right>
      <top style="medium">
        <color rgb="FF3366FF"/>
      </top>
      <bottom style="medium">
        <color rgb="FF3366FF"/>
      </bottom>
      <diagonal/>
    </border>
    <border>
      <left style="thin">
        <color indexed="64"/>
      </left>
      <right/>
      <top style="medium">
        <color rgb="FF3366FF"/>
      </top>
      <bottom/>
      <diagonal/>
    </border>
    <border>
      <left style="medium">
        <color rgb="FF3366FF"/>
      </left>
      <right style="medium">
        <color rgb="FF3366FF"/>
      </right>
      <top/>
      <bottom style="medium">
        <color rgb="FF3366FF"/>
      </bottom>
      <diagonal/>
    </border>
    <border>
      <left style="medium">
        <color rgb="FF3366FF"/>
      </left>
      <right style="medium">
        <color rgb="FF3366FF"/>
      </right>
      <top style="medium">
        <color rgb="FF3366FF"/>
      </top>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diagonal/>
    </border>
    <border>
      <left/>
      <right/>
      <top style="medium">
        <color auto="1"/>
      </top>
      <bottom/>
      <diagonal/>
    </border>
    <border>
      <left style="medium">
        <color rgb="FF3366FF"/>
      </left>
      <right/>
      <top style="medium">
        <color rgb="FF3366FF"/>
      </top>
      <bottom style="thin">
        <color indexed="64"/>
      </bottom>
      <diagonal/>
    </border>
    <border>
      <left/>
      <right/>
      <top style="medium">
        <color rgb="FF3366FF"/>
      </top>
      <bottom style="thin">
        <color indexed="64"/>
      </bottom>
      <diagonal/>
    </border>
    <border>
      <left/>
      <right style="medium">
        <color rgb="FF3366FF"/>
      </right>
      <top style="medium">
        <color rgb="FF3366FF"/>
      </top>
      <bottom style="thin">
        <color indexed="64"/>
      </bottom>
      <diagonal/>
    </border>
    <border>
      <left/>
      <right style="medium">
        <color rgb="FF3366FF"/>
      </right>
      <top style="thin">
        <color indexed="64"/>
      </top>
      <bottom style="thin">
        <color indexed="64"/>
      </bottom>
      <diagonal/>
    </border>
    <border>
      <left/>
      <right style="medium">
        <color rgb="FF3366FF"/>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auto="1"/>
      </left>
      <right style="thin">
        <color indexed="64"/>
      </right>
      <top style="medium">
        <color auto="1"/>
      </top>
      <bottom/>
      <diagonal/>
    </border>
    <border>
      <left/>
      <right style="medium">
        <color rgb="FF3366FF"/>
      </right>
      <top style="thin">
        <color auto="1"/>
      </top>
      <bottom/>
      <diagonal/>
    </border>
    <border>
      <left style="medium">
        <color rgb="FF3366FF"/>
      </left>
      <right style="medium">
        <color rgb="FF3366FF"/>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rgb="FF3366FF"/>
      </top>
      <bottom style="medium">
        <color rgb="FF3366FF"/>
      </bottom>
      <diagonal/>
    </border>
    <border>
      <left style="medium">
        <color rgb="FF3366FF"/>
      </left>
      <right/>
      <top style="medium">
        <color auto="1"/>
      </top>
      <bottom/>
      <diagonal/>
    </border>
    <border>
      <left style="medium">
        <color indexed="64"/>
      </left>
      <right style="medium">
        <color auto="1"/>
      </right>
      <top style="medium">
        <color indexed="64"/>
      </top>
      <bottom style="medium">
        <color rgb="FF3366FF"/>
      </bottom>
      <diagonal/>
    </border>
    <border>
      <left/>
      <right style="thin">
        <color indexed="64"/>
      </right>
      <top style="medium">
        <color rgb="FF3366FF"/>
      </top>
      <bottom style="medium">
        <color rgb="FF3366FF"/>
      </bottom>
      <diagonal/>
    </border>
    <border>
      <left style="medium">
        <color rgb="FF3366FF"/>
      </left>
      <right style="thin">
        <color indexed="64"/>
      </right>
      <top style="thin">
        <color indexed="64"/>
      </top>
      <bottom style="thin">
        <color auto="1"/>
      </bottom>
      <diagonal/>
    </border>
    <border>
      <left style="medium">
        <color rgb="FF3366FF"/>
      </left>
      <right/>
      <top style="medium">
        <color rgb="FF3366FF"/>
      </top>
      <bottom style="medium">
        <color indexed="64"/>
      </bottom>
      <diagonal/>
    </border>
    <border>
      <left/>
      <right/>
      <top style="medium">
        <color rgb="FF3366FF"/>
      </top>
      <bottom style="medium">
        <color indexed="64"/>
      </bottom>
      <diagonal/>
    </border>
    <border>
      <left style="medium">
        <color indexed="64"/>
      </left>
      <right/>
      <top style="medium">
        <color indexed="64"/>
      </top>
      <bottom style="medium">
        <color rgb="FF3366FF"/>
      </bottom>
      <diagonal/>
    </border>
    <border>
      <left/>
      <right/>
      <top style="medium">
        <color indexed="64"/>
      </top>
      <bottom style="medium">
        <color rgb="FF3366FF"/>
      </bottom>
      <diagonal/>
    </border>
    <border>
      <left/>
      <right style="medium">
        <color indexed="64"/>
      </right>
      <top style="medium">
        <color indexed="64"/>
      </top>
      <bottom style="medium">
        <color rgb="FF3366FF"/>
      </bottom>
      <diagonal/>
    </border>
    <border>
      <left style="medium">
        <color theme="1"/>
      </left>
      <right/>
      <top style="medium">
        <color theme="1"/>
      </top>
      <bottom style="medium">
        <color theme="1"/>
      </bottom>
      <diagonal/>
    </border>
    <border>
      <left/>
      <right/>
      <top style="medium">
        <color theme="1"/>
      </top>
      <bottom style="medium">
        <color theme="1"/>
      </bottom>
      <diagonal/>
    </border>
    <border>
      <left/>
      <right style="medium">
        <color theme="1"/>
      </right>
      <top style="medium">
        <color theme="1"/>
      </top>
      <bottom style="medium">
        <color theme="1"/>
      </bottom>
      <diagonal/>
    </border>
    <border>
      <left style="thin">
        <color indexed="64"/>
      </left>
      <right/>
      <top style="medium">
        <color rgb="FF3366FF"/>
      </top>
      <bottom style="medium">
        <color rgb="FF3366FF"/>
      </bottom>
      <diagonal/>
    </border>
    <border>
      <left/>
      <right style="thin">
        <color indexed="64"/>
      </right>
      <top style="thin">
        <color indexed="64"/>
      </top>
      <bottom style="medium">
        <color indexed="64"/>
      </bottom>
      <diagonal/>
    </border>
    <border>
      <left style="medium">
        <color rgb="FF3366FF"/>
      </left>
      <right/>
      <top style="thin">
        <color indexed="64"/>
      </top>
      <bottom/>
      <diagonal/>
    </border>
    <border>
      <left style="medium">
        <color rgb="FF3366FF"/>
      </left>
      <right/>
      <top/>
      <bottom style="thin">
        <color indexed="64"/>
      </bottom>
      <diagonal/>
    </border>
    <border>
      <left/>
      <right/>
      <top style="thin">
        <color auto="1"/>
      </top>
      <bottom style="medium">
        <color rgb="FF3366FF"/>
      </bottom>
      <diagonal/>
    </border>
    <border>
      <left/>
      <right style="medium">
        <color rgb="FF3366FF"/>
      </right>
      <top style="thin">
        <color auto="1"/>
      </top>
      <bottom style="medium">
        <color rgb="FF3366FF"/>
      </bottom>
      <diagonal/>
    </border>
    <border>
      <left style="thin">
        <color indexed="64"/>
      </left>
      <right style="thin">
        <color indexed="64"/>
      </right>
      <top/>
      <bottom style="medium">
        <color indexed="64"/>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style="medium">
        <color rgb="FF3366FF"/>
      </top>
      <bottom style="medium">
        <color rgb="FF3366FF"/>
      </bottom>
      <diagonal/>
    </border>
    <border>
      <left/>
      <right style="medium">
        <color indexed="64"/>
      </right>
      <top style="medium">
        <color rgb="FF3366FF"/>
      </top>
      <bottom/>
      <diagonal/>
    </border>
    <border>
      <left/>
      <right style="medium">
        <color indexed="64"/>
      </right>
      <top/>
      <bottom style="medium">
        <color rgb="FF3366FF"/>
      </bottom>
      <diagonal/>
    </border>
    <border>
      <left style="medium">
        <color rgb="FF3366FF"/>
      </left>
      <right style="medium">
        <color indexed="64"/>
      </right>
      <top style="medium">
        <color rgb="FF3366FF"/>
      </top>
      <bottom style="medium">
        <color rgb="FF3366FF"/>
      </bottom>
      <diagonal/>
    </border>
    <border>
      <left style="medium">
        <color rgb="FF3366FF"/>
      </left>
      <right style="medium">
        <color rgb="FF3366FF"/>
      </right>
      <top style="medium">
        <color indexed="48"/>
      </top>
      <bottom style="medium">
        <color indexed="48"/>
      </bottom>
      <diagonal/>
    </border>
    <border>
      <left/>
      <right/>
      <top style="medium">
        <color indexed="48"/>
      </top>
      <bottom style="medium">
        <color indexed="48"/>
      </bottom>
      <diagonal/>
    </border>
    <border>
      <left style="medium">
        <color auto="1"/>
      </left>
      <right/>
      <top style="medium">
        <color auto="1"/>
      </top>
      <bottom/>
      <diagonal/>
    </border>
    <border>
      <left/>
      <right style="medium">
        <color auto="1"/>
      </right>
      <top style="medium">
        <color auto="1"/>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9">
    <xf numFmtId="0" fontId="0" fillId="0" borderId="0">
      <alignment vertical="center"/>
    </xf>
    <xf numFmtId="176" fontId="10" fillId="0" borderId="0" applyFont="0" applyFill="0" applyBorder="0" applyAlignment="0" applyProtection="0"/>
    <xf numFmtId="0" fontId="11" fillId="0" borderId="0"/>
    <xf numFmtId="0" fontId="9" fillId="0" borderId="0">
      <alignment vertical="center"/>
    </xf>
    <xf numFmtId="0" fontId="9" fillId="0" borderId="0">
      <alignment vertical="center"/>
    </xf>
    <xf numFmtId="0" fontId="12" fillId="0" borderId="0">
      <alignment vertical="center"/>
    </xf>
    <xf numFmtId="0" fontId="9" fillId="0" borderId="0">
      <alignment vertical="center"/>
    </xf>
    <xf numFmtId="0" fontId="23" fillId="0" borderId="0"/>
    <xf numFmtId="0" fontId="30" fillId="0" borderId="0" applyNumberFormat="0" applyFill="0" applyBorder="0" applyAlignment="0" applyProtection="0">
      <alignment vertical="center"/>
    </xf>
  </cellStyleXfs>
  <cellXfs count="680">
    <xf numFmtId="0" fontId="0" fillId="0" borderId="0" xfId="0">
      <alignment vertical="center"/>
    </xf>
    <xf numFmtId="0" fontId="14" fillId="0" borderId="0" xfId="0" applyFont="1">
      <alignment vertical="center"/>
    </xf>
    <xf numFmtId="0" fontId="14" fillId="0" borderId="0" xfId="0" applyFont="1" applyAlignment="1">
      <alignment horizontal="left" vertical="center" wrapText="1"/>
    </xf>
    <xf numFmtId="0" fontId="5" fillId="0" borderId="0" xfId="4" applyFont="1">
      <alignment vertical="center"/>
    </xf>
    <xf numFmtId="0" fontId="5" fillId="0" borderId="10" xfId="4" applyFont="1" applyBorder="1">
      <alignment vertical="center"/>
    </xf>
    <xf numFmtId="0" fontId="5" fillId="0" borderId="0" xfId="0" applyFont="1" applyAlignment="1">
      <alignment vertical="center" wrapText="1"/>
    </xf>
    <xf numFmtId="0" fontId="3" fillId="0" borderId="0" xfId="0" applyFont="1">
      <alignment vertical="center"/>
    </xf>
    <xf numFmtId="0" fontId="3" fillId="0" borderId="0" xfId="0" applyFont="1" applyAlignment="1">
      <alignment vertical="top"/>
    </xf>
    <xf numFmtId="0" fontId="3" fillId="0" borderId="0" xfId="0" applyFont="1" applyAlignment="1"/>
    <xf numFmtId="0" fontId="3" fillId="0" borderId="0" xfId="0" applyFont="1" applyAlignment="1">
      <alignment vertical="center" wrapText="1"/>
    </xf>
    <xf numFmtId="0" fontId="3" fillId="0" borderId="0" xfId="0" applyFont="1" applyAlignment="1">
      <alignment horizontal="left" vertical="center" wrapText="1"/>
    </xf>
    <xf numFmtId="0" fontId="13" fillId="0" borderId="0" xfId="0" applyFont="1" applyAlignment="1">
      <alignment vertical="center" wrapText="1"/>
    </xf>
    <xf numFmtId="0" fontId="13" fillId="0" borderId="0" xfId="0" applyFont="1">
      <alignment vertical="center"/>
    </xf>
    <xf numFmtId="0" fontId="14" fillId="0" borderId="0" xfId="0" applyFont="1" applyAlignment="1">
      <alignment vertical="center" wrapText="1"/>
    </xf>
    <xf numFmtId="0" fontId="3" fillId="2" borderId="0" xfId="0" applyFont="1" applyFill="1" applyAlignment="1">
      <alignment vertical="center" wrapText="1"/>
    </xf>
    <xf numFmtId="0" fontId="3" fillId="0" borderId="0" xfId="5" applyFont="1">
      <alignment vertical="center"/>
    </xf>
    <xf numFmtId="0" fontId="17" fillId="4" borderId="2"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15" fillId="0" borderId="0" xfId="0" applyFont="1" applyAlignment="1">
      <alignment horizontal="left" vertical="center" wrapText="1"/>
    </xf>
    <xf numFmtId="0" fontId="18" fillId="0" borderId="0" xfId="0" applyFont="1" applyAlignment="1">
      <alignment horizontal="left" vertical="center" wrapText="1"/>
    </xf>
    <xf numFmtId="177" fontId="3" fillId="0" borderId="0" xfId="5" applyNumberFormat="1" applyFont="1">
      <alignment vertical="center"/>
    </xf>
    <xf numFmtId="0" fontId="5" fillId="0" borderId="0" xfId="4" applyFont="1" applyAlignment="1">
      <alignment horizontal="right" vertical="center"/>
    </xf>
    <xf numFmtId="0" fontId="5" fillId="0" borderId="0" xfId="4" applyFont="1" applyAlignment="1">
      <alignment horizontal="left" vertical="center"/>
    </xf>
    <xf numFmtId="0" fontId="5" fillId="0" borderId="16" xfId="4" applyFont="1" applyBorder="1">
      <alignment vertical="center"/>
    </xf>
    <xf numFmtId="0" fontId="5" fillId="0" borderId="10" xfId="4" applyFont="1" applyBorder="1" applyAlignment="1">
      <alignment vertical="top" wrapText="1"/>
    </xf>
    <xf numFmtId="0" fontId="5" fillId="0" borderId="15" xfId="4" applyFont="1" applyBorder="1">
      <alignment vertical="center"/>
    </xf>
    <xf numFmtId="0" fontId="5" fillId="0" borderId="17" xfId="4" applyFont="1" applyBorder="1">
      <alignment vertical="center"/>
    </xf>
    <xf numFmtId="0" fontId="5" fillId="0" borderId="15" xfId="4" applyFont="1" applyBorder="1" applyAlignment="1">
      <alignment horizontal="left" vertical="center"/>
    </xf>
    <xf numFmtId="0" fontId="3" fillId="7" borderId="0" xfId="0" applyFont="1" applyFill="1" applyAlignment="1">
      <alignment horizontal="left" vertical="top" wrapText="1" shrinkToFit="1"/>
    </xf>
    <xf numFmtId="0" fontId="3" fillId="7" borderId="0" xfId="0" applyFont="1" applyFill="1" applyAlignment="1">
      <alignment vertical="top" wrapText="1" shrinkToFit="1"/>
    </xf>
    <xf numFmtId="0" fontId="3" fillId="7" borderId="27" xfId="0" applyFont="1" applyFill="1" applyBorder="1" applyAlignment="1">
      <alignment vertical="top" wrapText="1" shrinkToFit="1"/>
    </xf>
    <xf numFmtId="0" fontId="3" fillId="7" borderId="28" xfId="0" applyFont="1" applyFill="1" applyBorder="1" applyAlignment="1">
      <alignment vertical="top" wrapText="1" shrinkToFit="1"/>
    </xf>
    <xf numFmtId="0" fontId="3" fillId="0" borderId="3" xfId="0" applyFont="1" applyBorder="1" applyAlignment="1">
      <alignment vertical="center" shrinkToFit="1"/>
    </xf>
    <xf numFmtId="0" fontId="5" fillId="0" borderId="0" xfId="0" applyFont="1">
      <alignment vertical="center"/>
    </xf>
    <xf numFmtId="0" fontId="5" fillId="0" borderId="0" xfId="0" applyFont="1" applyAlignment="1"/>
    <xf numFmtId="0" fontId="5" fillId="0" borderId="0" xfId="0" applyFont="1" applyAlignment="1">
      <alignment vertical="top"/>
    </xf>
    <xf numFmtId="0" fontId="5" fillId="0" borderId="0" xfId="5" applyFont="1">
      <alignment vertical="center"/>
    </xf>
    <xf numFmtId="0" fontId="3" fillId="0" borderId="33" xfId="0" applyFont="1" applyBorder="1" applyAlignment="1">
      <alignment vertical="top"/>
    </xf>
    <xf numFmtId="0" fontId="5" fillId="0" borderId="0" xfId="0" applyFont="1" applyAlignment="1">
      <alignment horizontal="left" vertical="center"/>
    </xf>
    <xf numFmtId="0" fontId="3" fillId="0" borderId="0" xfId="0" applyFont="1" applyAlignment="1">
      <alignment horizontal="right" vertical="center" wrapText="1" shrinkToFit="1"/>
    </xf>
    <xf numFmtId="0" fontId="3" fillId="0" borderId="0" xfId="0" applyFont="1" applyAlignment="1">
      <alignment horizontal="right" vertical="center"/>
    </xf>
    <xf numFmtId="0" fontId="3" fillId="0" borderId="1" xfId="0" applyFont="1" applyBorder="1">
      <alignment vertical="center"/>
    </xf>
    <xf numFmtId="178" fontId="5" fillId="0" borderId="0" xfId="4" applyNumberFormat="1" applyFont="1">
      <alignment vertical="center"/>
    </xf>
    <xf numFmtId="179" fontId="5" fillId="0" borderId="0" xfId="4" applyNumberFormat="1" applyFont="1">
      <alignment vertical="center"/>
    </xf>
    <xf numFmtId="177" fontId="5" fillId="0" borderId="0" xfId="4" applyNumberFormat="1" applyFont="1">
      <alignment vertical="center"/>
    </xf>
    <xf numFmtId="0" fontId="5" fillId="0" borderId="0" xfId="4" applyFont="1" applyAlignment="1">
      <alignment vertical="center" wrapText="1"/>
    </xf>
    <xf numFmtId="0" fontId="14" fillId="0" borderId="0" xfId="0" applyFont="1" applyAlignment="1">
      <alignment horizontal="right" vertical="center"/>
    </xf>
    <xf numFmtId="0" fontId="3" fillId="0" borderId="0" xfId="0" applyFont="1" applyAlignment="1">
      <alignment horizontal="right"/>
    </xf>
    <xf numFmtId="0" fontId="5" fillId="0" borderId="0" xfId="0" applyFont="1" applyAlignment="1">
      <alignment horizontal="right" vertical="center" wrapText="1"/>
    </xf>
    <xf numFmtId="0" fontId="3" fillId="0" borderId="0" xfId="0" applyFont="1" applyAlignment="1">
      <alignment horizontal="right" vertical="top"/>
    </xf>
    <xf numFmtId="0" fontId="3" fillId="0" borderId="0" xfId="5" applyFont="1" applyAlignment="1">
      <alignment horizontal="right" vertical="center"/>
    </xf>
    <xf numFmtId="0" fontId="17" fillId="4" borderId="0" xfId="0" applyFont="1" applyFill="1" applyAlignment="1">
      <alignment horizontal="center" vertical="center" wrapText="1"/>
    </xf>
    <xf numFmtId="0" fontId="5" fillId="4" borderId="0" xfId="0" applyFont="1" applyFill="1" applyAlignment="1">
      <alignment horizontal="right" vertical="center" wrapText="1"/>
    </xf>
    <xf numFmtId="0" fontId="5" fillId="2" borderId="0" xfId="0" applyFont="1" applyFill="1" applyAlignment="1">
      <alignment horizontal="right" vertical="center" wrapText="1"/>
    </xf>
    <xf numFmtId="0" fontId="5" fillId="0" borderId="0" xfId="0" applyFont="1" applyAlignment="1">
      <alignment horizontal="right" vertical="center"/>
    </xf>
    <xf numFmtId="0" fontId="5" fillId="0" borderId="0" xfId="0" applyFont="1" applyAlignment="1">
      <alignment horizontal="right"/>
    </xf>
    <xf numFmtId="0" fontId="5" fillId="0" borderId="0" xfId="0" applyFont="1" applyAlignment="1">
      <alignment horizontal="right" vertical="top"/>
    </xf>
    <xf numFmtId="0" fontId="5" fillId="0" borderId="0" xfId="5" applyFont="1" applyAlignment="1">
      <alignment horizontal="right" vertical="center"/>
    </xf>
    <xf numFmtId="0" fontId="17" fillId="0" borderId="0" xfId="0" applyFont="1" applyAlignment="1">
      <alignment horizontal="center" vertical="center" wrapText="1"/>
    </xf>
    <xf numFmtId="0" fontId="3" fillId="0" borderId="24" xfId="0" applyFont="1" applyBorder="1">
      <alignment vertical="center"/>
    </xf>
    <xf numFmtId="0" fontId="3" fillId="0" borderId="5" xfId="0" applyFont="1" applyBorder="1">
      <alignment vertical="center"/>
    </xf>
    <xf numFmtId="0" fontId="3" fillId="0" borderId="14" xfId="0" applyFont="1" applyBorder="1">
      <alignment vertical="center"/>
    </xf>
    <xf numFmtId="0" fontId="3" fillId="0" borderId="13" xfId="0" applyFont="1" applyBorder="1">
      <alignment vertical="center"/>
    </xf>
    <xf numFmtId="0" fontId="3" fillId="0" borderId="6" xfId="0" applyFont="1" applyBorder="1" applyAlignment="1">
      <alignment vertical="center" wrapText="1" shrinkToFit="1"/>
    </xf>
    <xf numFmtId="0" fontId="3" fillId="0" borderId="9" xfId="0" applyFont="1" applyBorder="1" applyAlignment="1">
      <alignment vertical="center" wrapText="1" shrinkToFit="1"/>
    </xf>
    <xf numFmtId="0" fontId="3" fillId="0" borderId="0" xfId="0" applyFont="1" applyAlignment="1">
      <alignment horizontal="left" vertical="center" wrapText="1" shrinkToFit="1"/>
    </xf>
    <xf numFmtId="0" fontId="3" fillId="0" borderId="1" xfId="0" applyFont="1" applyBorder="1" applyAlignment="1">
      <alignment horizontal="left" vertical="center" wrapText="1" shrinkToFit="1"/>
    </xf>
    <xf numFmtId="0" fontId="3" fillId="0" borderId="19" xfId="0" applyFont="1" applyBorder="1" applyAlignment="1">
      <alignment vertical="center" wrapText="1" shrinkToFit="1"/>
    </xf>
    <xf numFmtId="0" fontId="5" fillId="0" borderId="0" xfId="4" applyFont="1" applyAlignment="1">
      <alignment horizontal="left" vertical="top" wrapText="1"/>
    </xf>
    <xf numFmtId="0" fontId="5" fillId="0" borderId="15" xfId="4" applyFont="1" applyBorder="1" applyAlignment="1">
      <alignment vertical="top" wrapText="1"/>
    </xf>
    <xf numFmtId="0" fontId="22" fillId="0" borderId="0" xfId="4" applyFont="1">
      <alignment vertical="center"/>
    </xf>
    <xf numFmtId="0" fontId="5" fillId="0" borderId="4" xfId="4" applyFont="1" applyBorder="1">
      <alignment vertical="center"/>
    </xf>
    <xf numFmtId="0" fontId="5" fillId="0" borderId="12" xfId="4" applyFont="1" applyBorder="1">
      <alignment vertical="center"/>
    </xf>
    <xf numFmtId="0" fontId="5" fillId="0" borderId="36" xfId="4" applyFont="1" applyBorder="1">
      <alignment vertical="center"/>
    </xf>
    <xf numFmtId="0" fontId="5" fillId="0" borderId="37" xfId="4" applyFont="1" applyBorder="1">
      <alignment vertical="center"/>
    </xf>
    <xf numFmtId="0" fontId="5" fillId="0" borderId="18" xfId="4" applyFont="1" applyBorder="1">
      <alignment vertical="center"/>
    </xf>
    <xf numFmtId="0" fontId="5" fillId="0" borderId="38" xfId="4" applyFont="1" applyBorder="1">
      <alignment vertical="center"/>
    </xf>
    <xf numFmtId="0" fontId="3" fillId="0" borderId="0" xfId="0" applyFont="1" applyAlignment="1">
      <alignment horizontal="center" vertical="center"/>
    </xf>
    <xf numFmtId="0" fontId="3" fillId="0" borderId="0" xfId="0" applyFont="1" applyAlignment="1">
      <alignment horizontal="left" vertical="center"/>
    </xf>
    <xf numFmtId="0" fontId="5" fillId="0" borderId="0" xfId="4" applyFont="1" applyAlignment="1">
      <alignment horizontal="center" vertical="center"/>
    </xf>
    <xf numFmtId="0" fontId="3" fillId="6" borderId="0" xfId="0" applyFont="1" applyFill="1" applyAlignment="1">
      <alignment horizontal="center" vertical="top" wrapText="1" shrinkToFit="1"/>
    </xf>
    <xf numFmtId="0" fontId="4" fillId="0" borderId="0" xfId="0" applyFont="1" applyAlignment="1">
      <alignment horizontal="center" vertical="top"/>
    </xf>
    <xf numFmtId="0" fontId="3" fillId="0" borderId="0" xfId="0" applyFont="1" applyAlignment="1">
      <alignment horizontal="center"/>
    </xf>
    <xf numFmtId="0" fontId="3" fillId="6" borderId="0" xfId="0" applyFont="1" applyFill="1" applyAlignment="1">
      <alignment horizontal="left" vertical="top" wrapText="1" shrinkToFit="1"/>
    </xf>
    <xf numFmtId="0" fontId="3" fillId="0" borderId="0" xfId="0" applyFont="1" applyAlignment="1">
      <alignment horizontal="left" vertical="top"/>
    </xf>
    <xf numFmtId="0" fontId="5" fillId="3" borderId="8" xfId="0" applyFont="1" applyFill="1" applyBorder="1" applyAlignment="1">
      <alignment horizontal="center" vertical="center" wrapText="1"/>
    </xf>
    <xf numFmtId="0" fontId="15" fillId="0" borderId="39" xfId="0" applyFont="1" applyBorder="1" applyAlignment="1">
      <alignment horizontal="left" vertical="center" wrapText="1"/>
    </xf>
    <xf numFmtId="0" fontId="3" fillId="0" borderId="39" xfId="0" applyFont="1" applyBorder="1" applyAlignment="1">
      <alignment vertical="center" wrapText="1"/>
    </xf>
    <xf numFmtId="0" fontId="15" fillId="0" borderId="39" xfId="0" applyFont="1" applyBorder="1" applyAlignment="1">
      <alignment vertical="center" wrapText="1"/>
    </xf>
    <xf numFmtId="0" fontId="3" fillId="5" borderId="39" xfId="0" applyFont="1" applyFill="1" applyBorder="1" applyAlignment="1">
      <alignment vertical="center" wrapText="1"/>
    </xf>
    <xf numFmtId="0" fontId="5" fillId="3" borderId="12" xfId="0" applyFont="1" applyFill="1" applyBorder="1" applyAlignment="1">
      <alignment horizontal="center" vertical="center" wrapText="1"/>
    </xf>
    <xf numFmtId="0" fontId="18" fillId="0" borderId="39" xfId="0" applyFont="1" applyBorder="1" applyAlignment="1">
      <alignment horizontal="left" vertical="center" wrapText="1"/>
    </xf>
    <xf numFmtId="0" fontId="3" fillId="0" borderId="5" xfId="0" applyFont="1" applyBorder="1" applyAlignment="1">
      <alignment horizontal="left" vertical="center" wrapText="1"/>
    </xf>
    <xf numFmtId="0" fontId="18" fillId="0" borderId="1" xfId="0" applyFont="1" applyBorder="1" applyAlignment="1">
      <alignment horizontal="left" vertical="center" wrapText="1"/>
    </xf>
    <xf numFmtId="0" fontId="3" fillId="8" borderId="0" xfId="0" applyFont="1" applyFill="1" applyAlignment="1">
      <alignment horizontal="right" vertical="center"/>
    </xf>
    <xf numFmtId="5" fontId="3" fillId="8" borderId="0" xfId="0" applyNumberFormat="1" applyFont="1" applyFill="1" applyAlignment="1">
      <alignment horizontal="right" vertical="center"/>
    </xf>
    <xf numFmtId="0" fontId="3" fillId="10" borderId="23" xfId="0" applyFont="1" applyFill="1" applyBorder="1">
      <alignment vertical="center"/>
    </xf>
    <xf numFmtId="0" fontId="3" fillId="10" borderId="24" xfId="0" applyFont="1" applyFill="1" applyBorder="1">
      <alignment vertical="center"/>
    </xf>
    <xf numFmtId="0" fontId="3" fillId="10" borderId="29" xfId="0" applyFont="1" applyFill="1" applyBorder="1">
      <alignment vertical="center"/>
    </xf>
    <xf numFmtId="0" fontId="3" fillId="10" borderId="26" xfId="0" applyFont="1" applyFill="1" applyBorder="1" applyAlignment="1">
      <alignment vertical="center" wrapText="1"/>
    </xf>
    <xf numFmtId="0" fontId="3" fillId="10" borderId="0" xfId="0" applyFont="1" applyFill="1" applyAlignment="1">
      <alignment vertical="center" wrapText="1"/>
    </xf>
    <xf numFmtId="0" fontId="3" fillId="10" borderId="27" xfId="0" applyFont="1" applyFill="1" applyBorder="1" applyAlignment="1">
      <alignment vertical="center" wrapText="1"/>
    </xf>
    <xf numFmtId="0" fontId="3" fillId="10" borderId="28" xfId="0" applyFont="1" applyFill="1" applyBorder="1" applyAlignment="1">
      <alignment vertical="center" wrapText="1"/>
    </xf>
    <xf numFmtId="0" fontId="3" fillId="10" borderId="23" xfId="0" applyFont="1" applyFill="1" applyBorder="1" applyAlignment="1">
      <alignment horizontal="left" vertical="center" wrapText="1" shrinkToFit="1"/>
    </xf>
    <xf numFmtId="0" fontId="3" fillId="10" borderId="24" xfId="0" applyFont="1" applyFill="1" applyBorder="1" applyAlignment="1">
      <alignment horizontal="left" vertical="center" wrapText="1" shrinkToFit="1"/>
    </xf>
    <xf numFmtId="0" fontId="3" fillId="10" borderId="26" xfId="0" applyFont="1" applyFill="1" applyBorder="1" applyAlignment="1">
      <alignment horizontal="left" vertical="center" wrapText="1" shrinkToFit="1"/>
    </xf>
    <xf numFmtId="0" fontId="3" fillId="10" borderId="0" xfId="0" applyFont="1" applyFill="1" applyAlignment="1">
      <alignment horizontal="left" vertical="center" wrapText="1" shrinkToFit="1"/>
    </xf>
    <xf numFmtId="0" fontId="3" fillId="10" borderId="31" xfId="0" applyFont="1" applyFill="1" applyBorder="1">
      <alignment vertical="center"/>
    </xf>
    <xf numFmtId="0" fontId="3" fillId="10" borderId="26" xfId="0" applyFont="1" applyFill="1" applyBorder="1" applyAlignment="1">
      <alignment vertical="center" wrapText="1" shrinkToFit="1"/>
    </xf>
    <xf numFmtId="0" fontId="3" fillId="10" borderId="0" xfId="0" applyFont="1" applyFill="1" applyAlignment="1">
      <alignment vertical="center" wrapText="1" shrinkToFit="1"/>
    </xf>
    <xf numFmtId="0" fontId="3" fillId="10" borderId="27" xfId="0" applyFont="1" applyFill="1" applyBorder="1" applyAlignment="1">
      <alignment vertical="center" wrapText="1" shrinkToFit="1"/>
    </xf>
    <xf numFmtId="0" fontId="3" fillId="10" borderId="28" xfId="0" applyFont="1" applyFill="1" applyBorder="1" applyAlignment="1">
      <alignment vertical="center" wrapText="1" shrinkToFit="1"/>
    </xf>
    <xf numFmtId="0" fontId="3" fillId="10" borderId="30" xfId="0" applyFont="1" applyFill="1" applyBorder="1">
      <alignment vertical="center"/>
    </xf>
    <xf numFmtId="0" fontId="3" fillId="10" borderId="32" xfId="0" applyFont="1" applyFill="1" applyBorder="1" applyProtection="1">
      <alignment vertical="center"/>
      <protection locked="0"/>
    </xf>
    <xf numFmtId="0" fontId="3" fillId="0" borderId="0" xfId="0" applyFont="1" applyProtection="1">
      <alignment vertical="center"/>
      <protection locked="0"/>
    </xf>
    <xf numFmtId="0" fontId="3" fillId="9" borderId="26" xfId="0" applyFont="1" applyFill="1" applyBorder="1" applyAlignment="1" applyProtection="1">
      <alignment vertical="top" wrapText="1"/>
      <protection locked="0"/>
    </xf>
    <xf numFmtId="0" fontId="3" fillId="9" borderId="0" xfId="0" applyFont="1" applyFill="1" applyAlignment="1" applyProtection="1">
      <alignment vertical="top" wrapText="1"/>
      <protection locked="0"/>
    </xf>
    <xf numFmtId="0" fontId="3" fillId="9" borderId="31" xfId="0" applyFont="1" applyFill="1" applyBorder="1" applyAlignment="1" applyProtection="1">
      <alignment vertical="top" wrapText="1"/>
      <protection locked="0"/>
    </xf>
    <xf numFmtId="0" fontId="3" fillId="9" borderId="27" xfId="0" applyFont="1" applyFill="1" applyBorder="1" applyAlignment="1" applyProtection="1">
      <alignment vertical="top" wrapText="1"/>
      <protection locked="0"/>
    </xf>
    <xf numFmtId="0" fontId="3" fillId="9" borderId="28" xfId="0" applyFont="1" applyFill="1" applyBorder="1" applyAlignment="1" applyProtection="1">
      <alignment vertical="top" wrapText="1"/>
      <protection locked="0"/>
    </xf>
    <xf numFmtId="0" fontId="3" fillId="9" borderId="30" xfId="0" applyFont="1" applyFill="1" applyBorder="1" applyAlignment="1" applyProtection="1">
      <alignment vertical="top" wrapText="1"/>
      <protection locked="0"/>
    </xf>
    <xf numFmtId="0" fontId="5" fillId="0" borderId="0" xfId="0" applyFont="1" applyProtection="1">
      <alignment vertical="center"/>
      <protection locked="0"/>
    </xf>
    <xf numFmtId="0" fontId="3" fillId="10" borderId="34" xfId="0" applyFont="1" applyFill="1" applyBorder="1" applyAlignment="1" applyProtection="1">
      <alignment vertical="center" wrapText="1" shrinkToFit="1"/>
      <protection locked="0"/>
    </xf>
    <xf numFmtId="0" fontId="3" fillId="10" borderId="32" xfId="0" applyFont="1" applyFill="1" applyBorder="1" applyAlignment="1" applyProtection="1">
      <alignment vertical="center" wrapText="1" shrinkToFit="1"/>
      <protection locked="0"/>
    </xf>
    <xf numFmtId="177" fontId="21" fillId="0" borderId="0" xfId="0" applyNumberFormat="1" applyFont="1" applyProtection="1">
      <alignment vertical="center"/>
      <protection locked="0"/>
    </xf>
    <xf numFmtId="0" fontId="21" fillId="0" borderId="0" xfId="4" applyFont="1">
      <alignment vertical="center"/>
    </xf>
    <xf numFmtId="0" fontId="21" fillId="0" borderId="11" xfId="4" applyFont="1" applyBorder="1">
      <alignment vertical="center"/>
    </xf>
    <xf numFmtId="49" fontId="0" fillId="0" borderId="0" xfId="0" quotePrefix="1" applyNumberFormat="1">
      <alignment vertical="center"/>
    </xf>
    <xf numFmtId="0" fontId="5" fillId="0" borderId="0" xfId="4" applyFont="1" applyAlignment="1">
      <alignment horizontal="left" vertical="top"/>
    </xf>
    <xf numFmtId="0" fontId="0" fillId="13" borderId="0" xfId="0" applyFill="1">
      <alignment vertical="center"/>
    </xf>
    <xf numFmtId="0" fontId="0" fillId="14" borderId="0" xfId="0" applyFill="1">
      <alignment vertical="center"/>
    </xf>
    <xf numFmtId="0" fontId="0" fillId="0" borderId="0" xfId="0" quotePrefix="1">
      <alignment vertical="center"/>
    </xf>
    <xf numFmtId="0" fontId="5" fillId="0" borderId="0" xfId="4" applyFont="1" applyAlignment="1"/>
    <xf numFmtId="0" fontId="3" fillId="0" borderId="0" xfId="0" applyFont="1" applyAlignment="1">
      <alignment vertical="top" wrapText="1"/>
    </xf>
    <xf numFmtId="0" fontId="21" fillId="0" borderId="0" xfId="0" applyFont="1" applyAlignment="1">
      <alignment horizontal="left" vertical="top" wrapText="1"/>
    </xf>
    <xf numFmtId="0" fontId="21" fillId="0" borderId="0" xfId="0" applyFont="1" applyAlignment="1">
      <alignment vertical="top" wrapText="1"/>
    </xf>
    <xf numFmtId="0" fontId="3" fillId="0" borderId="5" xfId="0" applyFont="1" applyBorder="1" applyAlignment="1">
      <alignment vertical="center" wrapText="1"/>
    </xf>
    <xf numFmtId="1" fontId="30" fillId="0" borderId="0" xfId="8" applyNumberFormat="1" applyProtection="1">
      <alignment vertical="center"/>
    </xf>
    <xf numFmtId="0" fontId="30" fillId="0" borderId="0" xfId="8" applyProtection="1">
      <alignment vertical="center"/>
    </xf>
    <xf numFmtId="0" fontId="5" fillId="0" borderId="0" xfId="4" quotePrefix="1" applyFont="1">
      <alignment vertical="center"/>
    </xf>
    <xf numFmtId="0" fontId="5" fillId="0" borderId="40" xfId="4" applyFont="1" applyBorder="1" applyAlignment="1">
      <alignment vertical="top" wrapText="1"/>
    </xf>
    <xf numFmtId="0" fontId="5" fillId="0" borderId="40" xfId="4" applyFont="1" applyBorder="1">
      <alignment vertical="center"/>
    </xf>
    <xf numFmtId="0" fontId="5" fillId="0" borderId="40" xfId="4" applyFont="1" applyBorder="1" applyAlignment="1">
      <alignment horizontal="justify" vertical="top" wrapText="1"/>
    </xf>
    <xf numFmtId="0" fontId="5" fillId="0" borderId="11" xfId="4" applyFont="1" applyBorder="1">
      <alignment vertical="center"/>
    </xf>
    <xf numFmtId="14" fontId="5" fillId="0" borderId="0" xfId="4" applyNumberFormat="1" applyFont="1">
      <alignment vertical="center"/>
    </xf>
    <xf numFmtId="0" fontId="30" fillId="0" borderId="0" xfId="8" applyAlignment="1" applyProtection="1">
      <alignment horizontal="left" vertical="center" wrapText="1"/>
    </xf>
    <xf numFmtId="0" fontId="3" fillId="0" borderId="11" xfId="0" applyFont="1" applyBorder="1">
      <alignment vertical="center"/>
    </xf>
    <xf numFmtId="0" fontId="30" fillId="0" borderId="0" xfId="8" applyAlignment="1" applyProtection="1">
      <alignment vertical="center" wrapText="1"/>
    </xf>
    <xf numFmtId="0" fontId="26" fillId="0" borderId="16" xfId="4" applyFont="1" applyBorder="1" applyAlignment="1">
      <alignment vertical="top"/>
    </xf>
    <xf numFmtId="0" fontId="27" fillId="0" borderId="11" xfId="0" applyFont="1" applyBorder="1">
      <alignment vertical="center"/>
    </xf>
    <xf numFmtId="0" fontId="26" fillId="0" borderId="16" xfId="4" applyFont="1" applyBorder="1" applyAlignment="1">
      <alignment vertical="center" shrinkToFit="1"/>
    </xf>
    <xf numFmtId="0" fontId="8" fillId="0" borderId="0" xfId="4" applyFont="1">
      <alignment vertical="center"/>
    </xf>
    <xf numFmtId="177" fontId="21" fillId="0" borderId="0" xfId="4" applyNumberFormat="1" applyFont="1">
      <alignment vertical="center"/>
    </xf>
    <xf numFmtId="177" fontId="21" fillId="0" borderId="0" xfId="4" applyNumberFormat="1" applyFont="1" applyAlignment="1">
      <alignment vertical="center" wrapText="1"/>
    </xf>
    <xf numFmtId="177" fontId="21" fillId="0" borderId="0" xfId="0" applyNumberFormat="1" applyFont="1">
      <alignment vertical="center"/>
    </xf>
    <xf numFmtId="177" fontId="21" fillId="0" borderId="10" xfId="4" applyNumberFormat="1" applyFont="1" applyBorder="1">
      <alignment vertical="center"/>
    </xf>
    <xf numFmtId="0" fontId="28" fillId="0" borderId="10" xfId="0" applyFont="1" applyBorder="1">
      <alignment vertical="center"/>
    </xf>
    <xf numFmtId="0" fontId="3" fillId="0" borderId="10" xfId="0" applyFont="1" applyBorder="1">
      <alignment vertical="center"/>
    </xf>
    <xf numFmtId="0" fontId="3" fillId="0" borderId="17" xfId="0" applyFont="1" applyBorder="1">
      <alignment vertical="center"/>
    </xf>
    <xf numFmtId="0" fontId="5" fillId="0" borderId="5" xfId="4" applyFont="1" applyBorder="1">
      <alignment vertical="center"/>
    </xf>
    <xf numFmtId="0" fontId="5" fillId="0" borderId="14" xfId="4" applyFont="1" applyBorder="1">
      <alignment vertical="center"/>
    </xf>
    <xf numFmtId="177" fontId="26" fillId="0" borderId="12" xfId="4" applyNumberFormat="1" applyFont="1" applyBorder="1">
      <alignment vertical="center"/>
    </xf>
    <xf numFmtId="177" fontId="26" fillId="0" borderId="12" xfId="4" applyNumberFormat="1" applyFont="1" applyBorder="1" applyAlignment="1">
      <alignment horizontal="right" vertical="center"/>
    </xf>
    <xf numFmtId="177" fontId="5" fillId="0" borderId="59" xfId="0" applyNumberFormat="1" applyFont="1" applyBorder="1">
      <alignment vertical="center"/>
    </xf>
    <xf numFmtId="177" fontId="5" fillId="0" borderId="5" xfId="4" applyNumberFormat="1" applyFont="1" applyBorder="1">
      <alignment vertical="center"/>
    </xf>
    <xf numFmtId="0" fontId="33" fillId="0" borderId="0" xfId="4" applyFont="1">
      <alignment vertical="center"/>
    </xf>
    <xf numFmtId="0" fontId="8" fillId="0" borderId="0" xfId="4" applyFont="1" applyAlignment="1">
      <alignment vertical="center" wrapText="1"/>
    </xf>
    <xf numFmtId="184" fontId="5" fillId="0" borderId="0" xfId="4" applyNumberFormat="1" applyFont="1">
      <alignment vertical="center"/>
    </xf>
    <xf numFmtId="0" fontId="3" fillId="0" borderId="12" xfId="0" applyFont="1" applyBorder="1">
      <alignment vertical="center"/>
    </xf>
    <xf numFmtId="0" fontId="5" fillId="0" borderId="6" xfId="4" applyFont="1" applyBorder="1">
      <alignment vertical="center"/>
    </xf>
    <xf numFmtId="0" fontId="26" fillId="12" borderId="0" xfId="4" applyFont="1" applyFill="1" applyAlignment="1">
      <alignment horizontal="left" vertical="center" wrapText="1"/>
    </xf>
    <xf numFmtId="0" fontId="34" fillId="12" borderId="0" xfId="4" applyFont="1" applyFill="1" applyAlignment="1">
      <alignment horizontal="left" vertical="center" wrapText="1"/>
    </xf>
    <xf numFmtId="0" fontId="26" fillId="12" borderId="0" xfId="4" applyFont="1" applyFill="1" applyAlignment="1">
      <alignment horizontal="left" vertical="center"/>
    </xf>
    <xf numFmtId="0" fontId="5" fillId="12" borderId="0" xfId="4" applyFont="1" applyFill="1" applyAlignment="1">
      <alignment horizontal="left" vertical="center"/>
    </xf>
    <xf numFmtId="0" fontId="5" fillId="12" borderId="0" xfId="4" applyFont="1" applyFill="1" applyAlignment="1">
      <alignment horizontal="left" vertical="center" wrapText="1"/>
    </xf>
    <xf numFmtId="0" fontId="33" fillId="0" borderId="0" xfId="4" applyFont="1" applyAlignment="1">
      <alignment horizontal="left" vertical="top"/>
    </xf>
    <xf numFmtId="0" fontId="5" fillId="0" borderId="10" xfId="4" applyFont="1" applyBorder="1" applyAlignment="1">
      <alignment horizontal="left" vertical="top"/>
    </xf>
    <xf numFmtId="0" fontId="5" fillId="0" borderId="11" xfId="4" applyFont="1" applyBorder="1" applyAlignment="1">
      <alignment horizontal="left" vertical="center" wrapText="1"/>
    </xf>
    <xf numFmtId="183" fontId="5" fillId="0" borderId="0" xfId="4" applyNumberFormat="1" applyFont="1">
      <alignment vertical="center"/>
    </xf>
    <xf numFmtId="0" fontId="5" fillId="0" borderId="28" xfId="4" applyFont="1" applyBorder="1">
      <alignment vertical="center"/>
    </xf>
    <xf numFmtId="0" fontId="5" fillId="0" borderId="28" xfId="4" applyFont="1" applyBorder="1" applyAlignment="1">
      <alignment horizontal="right" vertical="center"/>
    </xf>
    <xf numFmtId="14" fontId="21" fillId="0" borderId="28" xfId="4" applyNumberFormat="1" applyFont="1" applyBorder="1" applyAlignment="1">
      <alignment horizontal="center" vertical="center"/>
    </xf>
    <xf numFmtId="0" fontId="21" fillId="0" borderId="28" xfId="4" applyFont="1" applyBorder="1" applyAlignment="1">
      <alignment horizontal="center" vertical="center"/>
    </xf>
    <xf numFmtId="0" fontId="26" fillId="0" borderId="3" xfId="4" applyFont="1" applyBorder="1">
      <alignment vertical="center"/>
    </xf>
    <xf numFmtId="0" fontId="26" fillId="0" borderId="6" xfId="4" applyFont="1" applyBorder="1">
      <alignment vertical="center"/>
    </xf>
    <xf numFmtId="0" fontId="26" fillId="0" borderId="6" xfId="4" applyFont="1" applyBorder="1" applyAlignment="1">
      <alignment vertical="top"/>
    </xf>
    <xf numFmtId="0" fontId="26" fillId="0" borderId="5" xfId="4" applyFont="1" applyBorder="1">
      <alignment vertical="center"/>
    </xf>
    <xf numFmtId="0" fontId="26" fillId="0" borderId="7" xfId="4" applyFont="1" applyBorder="1" applyAlignment="1">
      <alignment horizontal="left" vertical="center"/>
    </xf>
    <xf numFmtId="0" fontId="5" fillId="0" borderId="41" xfId="4" applyFont="1" applyBorder="1">
      <alignment vertical="center"/>
    </xf>
    <xf numFmtId="0" fontId="5" fillId="0" borderId="42" xfId="4" applyFont="1" applyBorder="1">
      <alignment vertical="center"/>
    </xf>
    <xf numFmtId="0" fontId="5" fillId="0" borderId="43" xfId="4" applyFont="1" applyBorder="1" applyAlignment="1">
      <alignment horizontal="right" vertical="center"/>
    </xf>
    <xf numFmtId="0" fontId="5" fillId="0" borderId="0" xfId="4" applyFont="1" applyAlignment="1">
      <alignment vertical="center" shrinkToFit="1"/>
    </xf>
    <xf numFmtId="0" fontId="5" fillId="0" borderId="11" xfId="4" applyFont="1" applyBorder="1" applyAlignment="1">
      <alignment vertical="center" wrapText="1"/>
    </xf>
    <xf numFmtId="0" fontId="5" fillId="0" borderId="0" xfId="4" applyFont="1" applyAlignment="1">
      <alignment horizontal="center" vertical="top" wrapText="1"/>
    </xf>
    <xf numFmtId="0" fontId="5" fillId="0" borderId="28" xfId="4" applyFont="1" applyBorder="1" applyAlignment="1">
      <alignment horizontal="center" vertical="top" wrapText="1"/>
    </xf>
    <xf numFmtId="14" fontId="5" fillId="0" borderId="24" xfId="4" applyNumberFormat="1" applyFont="1" applyBorder="1" applyAlignment="1">
      <alignment horizontal="center" vertical="center"/>
    </xf>
    <xf numFmtId="0" fontId="5" fillId="0" borderId="24" xfId="4" applyFont="1" applyBorder="1" applyAlignment="1">
      <alignment horizontal="center" vertical="center"/>
    </xf>
    <xf numFmtId="0" fontId="26" fillId="0" borderId="52" xfId="4" applyFont="1" applyBorder="1" applyAlignment="1">
      <alignment vertical="top"/>
    </xf>
    <xf numFmtId="0" fontId="5" fillId="0" borderId="53" xfId="4" applyFont="1" applyBorder="1">
      <alignment vertical="center"/>
    </xf>
    <xf numFmtId="0" fontId="26" fillId="0" borderId="7" xfId="4" applyFont="1" applyBorder="1">
      <alignment vertical="center"/>
    </xf>
    <xf numFmtId="0" fontId="26" fillId="0" borderId="14" xfId="4" applyFont="1" applyBorder="1">
      <alignment vertical="center"/>
    </xf>
    <xf numFmtId="0" fontId="26" fillId="0" borderId="45" xfId="4" applyFont="1" applyBorder="1">
      <alignment vertical="center"/>
    </xf>
    <xf numFmtId="0" fontId="26" fillId="0" borderId="41" xfId="4" applyFont="1" applyBorder="1">
      <alignment vertical="center"/>
    </xf>
    <xf numFmtId="0" fontId="12" fillId="0" borderId="42" xfId="0" applyFont="1" applyBorder="1" applyAlignment="1">
      <alignment vertical="center" wrapText="1"/>
    </xf>
    <xf numFmtId="0" fontId="12" fillId="0" borderId="43" xfId="0" applyFont="1" applyBorder="1" applyAlignment="1">
      <alignment vertical="center" wrapText="1"/>
    </xf>
    <xf numFmtId="0" fontId="5" fillId="0" borderId="24" xfId="4" applyFont="1" applyBorder="1" applyAlignment="1">
      <alignment horizontal="left" vertical="center" wrapText="1"/>
    </xf>
    <xf numFmtId="0" fontId="5" fillId="0" borderId="0" xfId="4" applyFont="1" applyAlignment="1">
      <alignment horizontal="left" vertical="center" wrapText="1"/>
    </xf>
    <xf numFmtId="0" fontId="26" fillId="0" borderId="31" xfId="4" applyFont="1" applyBorder="1" applyAlignment="1">
      <alignment horizontal="right" vertical="center"/>
    </xf>
    <xf numFmtId="0" fontId="3" fillId="0" borderId="49" xfId="0" applyFont="1" applyBorder="1" applyAlignment="1">
      <alignment vertical="center" textRotation="255" wrapText="1"/>
    </xf>
    <xf numFmtId="0" fontId="5" fillId="0" borderId="50" xfId="4" applyFont="1" applyBorder="1">
      <alignment vertical="center"/>
    </xf>
    <xf numFmtId="0" fontId="5" fillId="0" borderId="0" xfId="4" applyFont="1" applyAlignment="1">
      <alignment horizontal="left" wrapText="1"/>
    </xf>
    <xf numFmtId="0" fontId="32" fillId="0" borderId="0" xfId="4" applyFont="1" applyAlignment="1">
      <alignment horizontal="left"/>
    </xf>
    <xf numFmtId="0" fontId="39" fillId="0" borderId="0" xfId="4" applyFont="1">
      <alignment vertical="center"/>
    </xf>
    <xf numFmtId="0" fontId="32" fillId="0" borderId="0" xfId="4" applyFont="1" applyAlignment="1">
      <alignment textRotation="255" shrinkToFit="1"/>
    </xf>
    <xf numFmtId="0" fontId="39" fillId="0" borderId="0" xfId="4" applyFont="1" applyAlignment="1">
      <alignment horizontal="left" vertical="center"/>
    </xf>
    <xf numFmtId="0" fontId="0" fillId="16" borderId="0" xfId="0" applyFill="1">
      <alignment vertical="center"/>
    </xf>
    <xf numFmtId="0" fontId="40" fillId="16" borderId="0" xfId="0" applyFont="1" applyFill="1">
      <alignment vertical="center"/>
    </xf>
    <xf numFmtId="0" fontId="5" fillId="0" borderId="0" xfId="4" applyFont="1" applyAlignment="1" applyProtection="1">
      <protection locked="0"/>
    </xf>
    <xf numFmtId="0" fontId="5" fillId="0" borderId="0" xfId="4" applyFont="1" applyProtection="1">
      <alignment vertical="center"/>
      <protection locked="0"/>
    </xf>
    <xf numFmtId="0" fontId="25" fillId="9" borderId="0" xfId="4" applyFont="1" applyFill="1" applyAlignment="1" applyProtection="1">
      <alignment horizontal="left" vertical="center" wrapText="1"/>
      <protection locked="0"/>
    </xf>
    <xf numFmtId="0" fontId="26" fillId="0" borderId="0" xfId="4" applyFont="1" applyAlignment="1">
      <alignment horizontal="left" vertical="center" wrapText="1"/>
    </xf>
    <xf numFmtId="0" fontId="26" fillId="0" borderId="14" xfId="4" applyFont="1" applyBorder="1" applyAlignment="1">
      <alignment horizontal="left" vertical="center" wrapText="1"/>
    </xf>
    <xf numFmtId="0" fontId="5" fillId="0" borderId="0" xfId="4" applyFont="1" applyAlignment="1">
      <alignment horizontal="center"/>
    </xf>
    <xf numFmtId="0" fontId="5" fillId="0" borderId="0" xfId="4" applyFont="1" applyAlignment="1">
      <alignment horizontal="right" vertical="top"/>
    </xf>
    <xf numFmtId="0" fontId="5" fillId="9" borderId="0" xfId="4" applyFont="1" applyFill="1" applyAlignment="1" applyProtection="1">
      <alignment vertical="center" wrapText="1"/>
      <protection locked="0"/>
    </xf>
    <xf numFmtId="0" fontId="5" fillId="7" borderId="0" xfId="4" applyFont="1" applyFill="1" applyAlignment="1" applyProtection="1">
      <alignment horizontal="center" vertical="center"/>
      <protection locked="0"/>
    </xf>
    <xf numFmtId="184" fontId="5" fillId="0" borderId="0" xfId="4" applyNumberFormat="1" applyFont="1" applyAlignment="1">
      <alignment horizontal="right" vertical="center" shrinkToFit="1"/>
    </xf>
    <xf numFmtId="0" fontId="3" fillId="0" borderId="0" xfId="0" applyFont="1" applyAlignment="1">
      <alignment vertical="center" shrinkToFit="1"/>
    </xf>
    <xf numFmtId="0" fontId="27" fillId="0" borderId="0" xfId="0" applyFont="1">
      <alignment vertical="center"/>
    </xf>
    <xf numFmtId="0" fontId="5" fillId="9" borderId="0" xfId="4" applyFont="1" applyFill="1" applyAlignment="1" applyProtection="1">
      <alignment horizontal="center" vertical="center" wrapText="1"/>
      <protection locked="0"/>
    </xf>
    <xf numFmtId="0" fontId="3" fillId="9" borderId="0" xfId="0" applyFont="1" applyFill="1" applyAlignment="1" applyProtection="1">
      <alignment horizontal="left" vertical="center"/>
      <protection locked="0"/>
    </xf>
    <xf numFmtId="0" fontId="5" fillId="0" borderId="0" xfId="4" applyFont="1" applyAlignment="1">
      <alignment horizontal="center" wrapText="1"/>
    </xf>
    <xf numFmtId="0" fontId="26" fillId="0" borderId="0" xfId="4" applyFont="1" applyAlignment="1">
      <alignment horizontal="left" wrapText="1"/>
    </xf>
    <xf numFmtId="0" fontId="41" fillId="0" borderId="0" xfId="4" applyFont="1" applyAlignment="1">
      <alignment horizontal="left" vertical="center" wrapText="1"/>
    </xf>
    <xf numFmtId="0" fontId="26" fillId="9" borderId="0" xfId="4" applyFont="1" applyFill="1" applyAlignment="1" applyProtection="1">
      <alignment horizontal="left" vertical="center" wrapText="1" shrinkToFit="1"/>
      <protection locked="0"/>
    </xf>
    <xf numFmtId="0" fontId="26" fillId="9" borderId="0" xfId="4" applyFont="1" applyFill="1" applyAlignment="1" applyProtection="1">
      <alignment horizontal="left" vertical="center" wrapText="1"/>
      <protection locked="0"/>
    </xf>
    <xf numFmtId="0" fontId="26" fillId="9" borderId="0" xfId="4" applyFont="1" applyFill="1" applyAlignment="1" applyProtection="1">
      <alignment horizontal="left" vertical="distributed" wrapText="1"/>
      <protection locked="0"/>
    </xf>
    <xf numFmtId="0" fontId="3" fillId="0" borderId="16" xfId="0" applyFont="1" applyBorder="1" applyAlignment="1">
      <alignment vertical="center" shrinkToFit="1"/>
    </xf>
    <xf numFmtId="0" fontId="3" fillId="0" borderId="16" xfId="0" applyFont="1" applyBorder="1">
      <alignment vertical="center"/>
    </xf>
    <xf numFmtId="0" fontId="27" fillId="0" borderId="16" xfId="0" applyFont="1" applyBorder="1">
      <alignment vertical="center"/>
    </xf>
    <xf numFmtId="0" fontId="5" fillId="0" borderId="16" xfId="4" applyFont="1" applyBorder="1" applyAlignment="1" applyProtection="1">
      <alignment horizontal="center" vertical="center" wrapText="1"/>
      <protection locked="0"/>
    </xf>
    <xf numFmtId="0" fontId="3" fillId="0" borderId="16" xfId="0" applyFont="1" applyBorder="1" applyAlignment="1" applyProtection="1">
      <alignment horizontal="left" vertical="center"/>
      <protection locked="0"/>
    </xf>
    <xf numFmtId="0" fontId="5" fillId="0" borderId="16" xfId="4" applyFont="1" applyBorder="1" applyAlignment="1">
      <alignment horizontal="center" wrapText="1"/>
    </xf>
    <xf numFmtId="0" fontId="25" fillId="0" borderId="16" xfId="4" applyFont="1" applyBorder="1" applyAlignment="1" applyProtection="1">
      <alignment horizontal="left" vertical="center" wrapText="1"/>
      <protection locked="0"/>
    </xf>
    <xf numFmtId="0" fontId="26" fillId="0" borderId="16" xfId="4" applyFont="1" applyBorder="1" applyAlignment="1">
      <alignment horizontal="left" wrapText="1"/>
    </xf>
    <xf numFmtId="0" fontId="5" fillId="0" borderId="16" xfId="4" applyFont="1" applyBorder="1" applyAlignment="1">
      <alignment horizontal="left" vertical="center" wrapText="1"/>
    </xf>
    <xf numFmtId="0" fontId="41" fillId="0" borderId="16" xfId="4" applyFont="1" applyBorder="1" applyAlignment="1">
      <alignment horizontal="left" vertical="center" wrapText="1"/>
    </xf>
    <xf numFmtId="0" fontId="5" fillId="0" borderId="16" xfId="4" applyFont="1" applyBorder="1" applyAlignment="1">
      <alignment horizontal="center" vertical="top" wrapText="1"/>
    </xf>
    <xf numFmtId="0" fontId="26" fillId="0" borderId="16" xfId="4" applyFont="1" applyBorder="1" applyAlignment="1">
      <alignment horizontal="left" vertical="center"/>
    </xf>
    <xf numFmtId="0" fontId="5" fillId="0" borderId="16" xfId="4" applyFont="1" applyBorder="1" applyAlignment="1" applyProtection="1">
      <alignment vertical="center" wrapText="1"/>
      <protection locked="0"/>
    </xf>
    <xf numFmtId="0" fontId="5" fillId="0" borderId="16" xfId="4" applyFont="1" applyBorder="1" applyAlignment="1" applyProtection="1">
      <alignment horizontal="center" vertical="center"/>
      <protection locked="0"/>
    </xf>
    <xf numFmtId="0" fontId="26" fillId="0" borderId="16" xfId="4" applyFont="1" applyBorder="1" applyAlignment="1" applyProtection="1">
      <alignment horizontal="left" vertical="center" wrapText="1" shrinkToFit="1"/>
      <protection locked="0"/>
    </xf>
    <xf numFmtId="0" fontId="26" fillId="0" borderId="16" xfId="4" applyFont="1" applyBorder="1" applyAlignment="1" applyProtection="1">
      <alignment horizontal="left" vertical="center" wrapText="1"/>
      <protection locked="0"/>
    </xf>
    <xf numFmtId="0" fontId="26" fillId="0" borderId="16" xfId="4" applyFont="1" applyBorder="1" applyAlignment="1" applyProtection="1">
      <alignment horizontal="left" vertical="distributed" wrapText="1"/>
      <protection locked="0"/>
    </xf>
    <xf numFmtId="0" fontId="5" fillId="0" borderId="16" xfId="4" applyFont="1" applyBorder="1" applyAlignment="1">
      <alignment vertical="center" wrapText="1"/>
    </xf>
    <xf numFmtId="0" fontId="26" fillId="0" borderId="16" xfId="4" applyFont="1" applyBorder="1" applyAlignment="1">
      <alignment horizontal="left" vertical="center" wrapText="1"/>
    </xf>
    <xf numFmtId="0" fontId="5" fillId="9" borderId="16" xfId="4" applyFont="1" applyFill="1" applyBorder="1" applyAlignment="1" applyProtection="1">
      <alignment horizontal="center" vertical="center" wrapText="1"/>
      <protection locked="0"/>
    </xf>
    <xf numFmtId="0" fontId="3" fillId="9" borderId="16" xfId="0" applyFont="1" applyFill="1" applyBorder="1" applyAlignment="1" applyProtection="1">
      <alignment horizontal="left" vertical="center"/>
      <protection locked="0"/>
    </xf>
    <xf numFmtId="0" fontId="25" fillId="9" borderId="16" xfId="4" applyFont="1" applyFill="1" applyBorder="1" applyAlignment="1" applyProtection="1">
      <alignment horizontal="left" vertical="center" wrapText="1"/>
      <protection locked="0"/>
    </xf>
    <xf numFmtId="0" fontId="5" fillId="12" borderId="16" xfId="4" applyFont="1" applyFill="1" applyBorder="1" applyAlignment="1">
      <alignment horizontal="left" vertical="center" wrapText="1"/>
    </xf>
    <xf numFmtId="0" fontId="26" fillId="12" borderId="16" xfId="4" applyFont="1" applyFill="1" applyBorder="1" applyAlignment="1">
      <alignment horizontal="left" vertical="center"/>
    </xf>
    <xf numFmtId="0" fontId="5" fillId="9" borderId="16" xfId="4" applyFont="1" applyFill="1" applyBorder="1" applyAlignment="1" applyProtection="1">
      <alignment vertical="center" wrapText="1"/>
      <protection locked="0"/>
    </xf>
    <xf numFmtId="0" fontId="5" fillId="7" borderId="16" xfId="4" applyFont="1" applyFill="1" applyBorder="1" applyAlignment="1" applyProtection="1">
      <alignment horizontal="center" vertical="center"/>
      <protection locked="0"/>
    </xf>
    <xf numFmtId="0" fontId="26" fillId="9" borderId="16" xfId="4" applyFont="1" applyFill="1" applyBorder="1" applyAlignment="1" applyProtection="1">
      <alignment horizontal="left" vertical="center" wrapText="1" shrinkToFit="1"/>
      <protection locked="0"/>
    </xf>
    <xf numFmtId="0" fontId="26" fillId="9" borderId="16" xfId="4" applyFont="1" applyFill="1" applyBorder="1" applyAlignment="1" applyProtection="1">
      <alignment horizontal="left" vertical="center" wrapText="1"/>
      <protection locked="0"/>
    </xf>
    <xf numFmtId="0" fontId="26" fillId="9" borderId="16" xfId="4" applyFont="1" applyFill="1" applyBorder="1" applyAlignment="1" applyProtection="1">
      <alignment horizontal="left" vertical="distributed" wrapText="1"/>
      <protection locked="0"/>
    </xf>
    <xf numFmtId="0" fontId="21" fillId="0" borderId="0" xfId="4" applyFont="1" applyAlignment="1">
      <alignment vertical="top" wrapText="1"/>
    </xf>
    <xf numFmtId="0" fontId="27" fillId="0" borderId="0" xfId="0" applyFont="1" applyAlignment="1"/>
    <xf numFmtId="177" fontId="37" fillId="0" borderId="0" xfId="4" applyNumberFormat="1" applyFont="1">
      <alignment vertical="center"/>
    </xf>
    <xf numFmtId="0" fontId="26" fillId="0" borderId="0" xfId="4" applyFont="1">
      <alignment vertical="center"/>
    </xf>
    <xf numFmtId="0" fontId="26" fillId="0" borderId="0" xfId="4" applyFont="1" applyAlignment="1">
      <alignment vertical="center" shrinkToFit="1"/>
    </xf>
    <xf numFmtId="177" fontId="5" fillId="0" borderId="0" xfId="4" applyNumberFormat="1" applyFont="1" applyAlignment="1">
      <alignment horizontal="right" vertical="center"/>
    </xf>
    <xf numFmtId="0" fontId="5" fillId="12" borderId="0" xfId="4" applyFont="1" applyFill="1" applyAlignment="1"/>
    <xf numFmtId="0" fontId="38" fillId="12" borderId="0" xfId="4" applyFont="1" applyFill="1" applyAlignment="1">
      <alignment vertical="center" wrapText="1"/>
    </xf>
    <xf numFmtId="0" fontId="38" fillId="12" borderId="0" xfId="4" applyFont="1" applyFill="1" applyAlignment="1"/>
    <xf numFmtId="0" fontId="34" fillId="12" borderId="0" xfId="4" applyFont="1" applyFill="1">
      <alignment vertical="center"/>
    </xf>
    <xf numFmtId="0" fontId="5" fillId="12" borderId="11" xfId="4" applyFont="1" applyFill="1" applyBorder="1" applyAlignment="1">
      <alignment horizontal="left" vertical="center" wrapText="1"/>
    </xf>
    <xf numFmtId="0" fontId="5" fillId="0" borderId="17" xfId="4" applyFont="1" applyBorder="1" applyAlignment="1">
      <alignment horizontal="left" vertical="top"/>
    </xf>
    <xf numFmtId="0" fontId="26" fillId="0" borderId="40" xfId="4" applyFont="1" applyBorder="1">
      <alignment vertical="center"/>
    </xf>
    <xf numFmtId="180" fontId="5" fillId="0" borderId="0" xfId="4" applyNumberFormat="1" applyFont="1" applyAlignment="1">
      <alignment horizontal="center" vertical="center"/>
    </xf>
    <xf numFmtId="0" fontId="21" fillId="0" borderId="0" xfId="4" applyFont="1" applyAlignment="1">
      <alignment horizontal="right" vertical="center"/>
    </xf>
    <xf numFmtId="0" fontId="21" fillId="0" borderId="79" xfId="4" applyFont="1" applyBorder="1" applyAlignment="1">
      <alignment horizontal="center" vertical="center"/>
    </xf>
    <xf numFmtId="0" fontId="41" fillId="0" borderId="0" xfId="4" applyFont="1">
      <alignment vertical="center"/>
    </xf>
    <xf numFmtId="0" fontId="5" fillId="0" borderId="11" xfId="4" applyFont="1" applyBorder="1" applyAlignment="1">
      <alignment vertical="center" shrinkToFit="1"/>
    </xf>
    <xf numFmtId="0" fontId="26" fillId="0" borderId="0" xfId="4" applyFont="1" applyAlignment="1">
      <alignment horizontal="left" vertical="center"/>
    </xf>
    <xf numFmtId="0" fontId="5" fillId="0" borderId="79" xfId="4" applyFont="1" applyBorder="1" applyAlignment="1">
      <alignment horizontal="center" vertical="top" wrapText="1"/>
    </xf>
    <xf numFmtId="180" fontId="5" fillId="0" borderId="0" xfId="4" applyNumberFormat="1" applyFont="1">
      <alignment vertical="center"/>
    </xf>
    <xf numFmtId="0" fontId="26" fillId="0" borderId="0" xfId="4" applyFont="1" applyAlignment="1">
      <alignment horizontal="right" vertical="center"/>
    </xf>
    <xf numFmtId="0" fontId="5" fillId="0" borderId="78" xfId="4" applyFont="1" applyBorder="1" applyAlignment="1">
      <alignment horizontal="center" vertical="center"/>
    </xf>
    <xf numFmtId="0" fontId="5" fillId="0" borderId="78" xfId="4" applyFont="1" applyBorder="1" applyAlignment="1">
      <alignment horizontal="left" vertical="center" wrapText="1"/>
    </xf>
    <xf numFmtId="0" fontId="5" fillId="0" borderId="11" xfId="4" applyFont="1" applyBorder="1" applyAlignment="1">
      <alignment horizontal="left" vertical="center"/>
    </xf>
    <xf numFmtId="0" fontId="5" fillId="0" borderId="11" xfId="4" applyFont="1" applyBorder="1" applyAlignment="1">
      <alignment horizontal="left" vertical="top"/>
    </xf>
    <xf numFmtId="0" fontId="26" fillId="0" borderId="0" xfId="4" applyFont="1" applyAlignment="1">
      <alignment horizontal="left" vertical="top" wrapText="1"/>
    </xf>
    <xf numFmtId="0" fontId="41" fillId="0" borderId="11" xfId="4" applyFont="1" applyBorder="1" applyAlignment="1">
      <alignment vertical="center" shrinkToFit="1"/>
    </xf>
    <xf numFmtId="0" fontId="5" fillId="0" borderId="10" xfId="4" applyFont="1" applyBorder="1" applyAlignment="1">
      <alignment horizontal="left" vertical="center"/>
    </xf>
    <xf numFmtId="0" fontId="3" fillId="9" borderId="81" xfId="0" applyFont="1" applyFill="1" applyBorder="1" applyAlignment="1" applyProtection="1">
      <alignment horizontal="left" vertical="center" wrapText="1"/>
      <protection locked="0"/>
    </xf>
    <xf numFmtId="0" fontId="3" fillId="0" borderId="82" xfId="0" applyFont="1" applyBorder="1" applyAlignment="1">
      <alignment vertical="center" wrapText="1"/>
    </xf>
    <xf numFmtId="49" fontId="3" fillId="9" borderId="81" xfId="0" applyNumberFormat="1" applyFont="1" applyFill="1" applyBorder="1" applyAlignment="1" applyProtection="1">
      <alignment horizontal="left" vertical="center" wrapText="1"/>
      <protection locked="0"/>
    </xf>
    <xf numFmtId="0" fontId="3" fillId="5" borderId="5" xfId="0" applyFont="1" applyFill="1" applyBorder="1" applyAlignment="1">
      <alignment vertical="center" wrapText="1"/>
    </xf>
    <xf numFmtId="0" fontId="3" fillId="3" borderId="81" xfId="0" applyFont="1" applyFill="1" applyBorder="1" applyAlignment="1">
      <alignment vertical="center" wrapText="1"/>
    </xf>
    <xf numFmtId="0" fontId="3" fillId="3" borderId="82" xfId="0" applyFont="1" applyFill="1" applyBorder="1" applyAlignment="1">
      <alignment vertical="center" wrapText="1"/>
    </xf>
    <xf numFmtId="5" fontId="3" fillId="2" borderId="81" xfId="0" applyNumberFormat="1" applyFont="1" applyFill="1" applyBorder="1" applyAlignment="1">
      <alignment vertical="center" wrapText="1"/>
    </xf>
    <xf numFmtId="49" fontId="3" fillId="9" borderId="81" xfId="0" applyNumberFormat="1" applyFont="1" applyFill="1" applyBorder="1" applyAlignment="1" applyProtection="1">
      <alignment vertical="center" wrapText="1"/>
      <protection locked="0"/>
    </xf>
    <xf numFmtId="0" fontId="3" fillId="0" borderId="6" xfId="0" applyFont="1" applyBorder="1">
      <alignment vertical="center"/>
    </xf>
    <xf numFmtId="0" fontId="3" fillId="0" borderId="9" xfId="0" applyFont="1" applyBorder="1">
      <alignment vertical="center"/>
    </xf>
    <xf numFmtId="0" fontId="3" fillId="0" borderId="6" xfId="0" applyFont="1" applyBorder="1" applyAlignment="1">
      <alignment vertical="center" shrinkToFit="1"/>
    </xf>
    <xf numFmtId="0" fontId="3" fillId="0" borderId="9" xfId="0" applyFont="1" applyBorder="1" applyAlignment="1">
      <alignment vertical="center" shrinkToFit="1"/>
    </xf>
    <xf numFmtId="0" fontId="3" fillId="9" borderId="35" xfId="0" applyFont="1" applyFill="1" applyBorder="1" applyAlignment="1" applyProtection="1">
      <alignment horizontal="center" vertical="center"/>
      <protection locked="0"/>
    </xf>
    <xf numFmtId="0" fontId="3" fillId="0" borderId="24" xfId="0" applyFont="1" applyBorder="1" applyAlignment="1">
      <alignment vertical="top"/>
    </xf>
    <xf numFmtId="0" fontId="3" fillId="0" borderId="25" xfId="0" applyFont="1" applyBorder="1" applyAlignment="1">
      <alignment vertical="top"/>
    </xf>
    <xf numFmtId="0" fontId="5" fillId="0" borderId="83" xfId="4" applyFont="1" applyBorder="1">
      <alignment vertical="center"/>
    </xf>
    <xf numFmtId="0" fontId="5" fillId="0" borderId="84" xfId="4" applyFont="1" applyBorder="1">
      <alignment vertical="center"/>
    </xf>
    <xf numFmtId="0" fontId="5" fillId="0" borderId="84" xfId="4" applyFont="1" applyBorder="1" applyAlignment="1">
      <alignment vertical="top" wrapText="1"/>
    </xf>
    <xf numFmtId="0" fontId="5" fillId="0" borderId="40" xfId="4" applyFont="1" applyBorder="1" applyAlignment="1">
      <alignment horizontal="left" vertical="top" wrapText="1"/>
    </xf>
    <xf numFmtId="0" fontId="3" fillId="8" borderId="0" xfId="0" applyFont="1" applyFill="1" applyAlignment="1">
      <alignment vertical="center" wrapText="1"/>
    </xf>
    <xf numFmtId="0" fontId="22" fillId="0" borderId="88" xfId="4" applyFont="1" applyBorder="1" applyAlignment="1">
      <alignment horizontal="center" vertical="center"/>
    </xf>
    <xf numFmtId="0" fontId="5" fillId="0" borderId="83" xfId="4" applyFont="1" applyBorder="1" applyAlignment="1">
      <alignment horizontal="left" vertical="top" wrapText="1"/>
    </xf>
    <xf numFmtId="0" fontId="5" fillId="0" borderId="89" xfId="4" applyFont="1" applyBorder="1">
      <alignment vertical="center"/>
    </xf>
    <xf numFmtId="0" fontId="5" fillId="0" borderId="90" xfId="4" applyFont="1" applyBorder="1">
      <alignment vertical="center"/>
    </xf>
    <xf numFmtId="179" fontId="5" fillId="0" borderId="90" xfId="4" applyNumberFormat="1" applyFont="1" applyBorder="1">
      <alignment vertical="center"/>
    </xf>
    <xf numFmtId="0" fontId="5" fillId="0" borderId="91" xfId="4" applyFont="1" applyBorder="1">
      <alignment vertical="center"/>
    </xf>
    <xf numFmtId="0" fontId="3" fillId="9" borderId="0" xfId="0" applyFont="1" applyFill="1" applyAlignment="1" applyProtection="1">
      <alignment horizontal="left" vertical="top" wrapText="1" shrinkToFit="1"/>
      <protection locked="0"/>
    </xf>
    <xf numFmtId="0" fontId="3" fillId="9" borderId="31" xfId="0" applyFont="1" applyFill="1" applyBorder="1" applyAlignment="1" applyProtection="1">
      <alignment horizontal="left" vertical="top" wrapText="1" shrinkToFit="1"/>
      <protection locked="0"/>
    </xf>
    <xf numFmtId="0" fontId="5" fillId="0" borderId="0" xfId="0" applyFont="1" applyAlignment="1">
      <alignment horizontal="right"/>
    </xf>
    <xf numFmtId="0" fontId="3" fillId="9" borderId="32" xfId="0" applyFont="1" applyFill="1" applyBorder="1" applyAlignment="1" applyProtection="1">
      <alignment horizontal="left" vertical="top" wrapText="1" shrinkToFit="1"/>
      <protection locked="0"/>
    </xf>
    <xf numFmtId="0" fontId="3" fillId="9" borderId="22" xfId="0" applyFont="1" applyFill="1" applyBorder="1" applyAlignment="1" applyProtection="1">
      <alignment horizontal="left" vertical="top" wrapText="1" shrinkToFit="1"/>
      <protection locked="0"/>
    </xf>
    <xf numFmtId="0" fontId="3" fillId="9" borderId="23" xfId="0" applyFont="1" applyFill="1" applyBorder="1" applyAlignment="1" applyProtection="1">
      <alignment horizontal="left" vertical="top" wrapText="1"/>
      <protection locked="0"/>
    </xf>
    <xf numFmtId="0" fontId="3" fillId="9" borderId="24" xfId="0" applyFont="1" applyFill="1" applyBorder="1" applyAlignment="1" applyProtection="1">
      <alignment horizontal="left" vertical="top" wrapText="1"/>
      <protection locked="0"/>
    </xf>
    <xf numFmtId="0" fontId="3" fillId="9" borderId="29" xfId="0" applyFont="1" applyFill="1" applyBorder="1" applyAlignment="1" applyProtection="1">
      <alignment horizontal="left" vertical="top" wrapText="1"/>
      <protection locked="0"/>
    </xf>
    <xf numFmtId="0" fontId="3" fillId="9" borderId="27" xfId="0" applyFont="1" applyFill="1" applyBorder="1" applyAlignment="1" applyProtection="1">
      <alignment horizontal="left" vertical="top" wrapText="1"/>
      <protection locked="0"/>
    </xf>
    <xf numFmtId="0" fontId="3" fillId="9" borderId="28" xfId="0" applyFont="1" applyFill="1" applyBorder="1" applyAlignment="1" applyProtection="1">
      <alignment horizontal="left" vertical="top" wrapText="1"/>
      <protection locked="0"/>
    </xf>
    <xf numFmtId="0" fontId="3" fillId="9" borderId="30" xfId="0" applyFont="1" applyFill="1" applyBorder="1" applyAlignment="1" applyProtection="1">
      <alignment horizontal="left" vertical="top" wrapText="1"/>
      <protection locked="0"/>
    </xf>
    <xf numFmtId="0" fontId="3" fillId="0" borderId="3" xfId="0" applyFont="1" applyBorder="1" applyAlignment="1">
      <alignment horizontal="left" vertical="center" wrapText="1"/>
    </xf>
    <xf numFmtId="0" fontId="3" fillId="0" borderId="9" xfId="0" applyFont="1" applyBorder="1" applyAlignment="1">
      <alignment horizontal="left" vertical="center" wrapText="1"/>
    </xf>
    <xf numFmtId="0" fontId="3" fillId="0" borderId="3" xfId="0" applyFont="1" applyBorder="1" applyAlignment="1">
      <alignment horizontal="left" vertical="top"/>
    </xf>
    <xf numFmtId="0" fontId="3" fillId="0" borderId="6" xfId="0" applyFont="1" applyBorder="1" applyAlignment="1">
      <alignment horizontal="left" vertical="top"/>
    </xf>
    <xf numFmtId="0" fontId="3" fillId="0" borderId="9" xfId="0" applyFont="1" applyBorder="1" applyAlignment="1">
      <alignment horizontal="left" vertical="top"/>
    </xf>
    <xf numFmtId="0" fontId="3" fillId="0" borderId="5" xfId="0" applyFont="1" applyBorder="1" applyAlignment="1">
      <alignment horizontal="center" vertical="center"/>
    </xf>
    <xf numFmtId="0" fontId="3" fillId="0" borderId="1" xfId="0" applyFont="1" applyBorder="1" applyAlignment="1">
      <alignment horizontal="center" vertical="center"/>
    </xf>
    <xf numFmtId="0" fontId="4" fillId="0" borderId="0" xfId="0" applyFont="1" applyAlignment="1">
      <alignment horizontal="center" vertical="top"/>
    </xf>
    <xf numFmtId="0" fontId="3" fillId="0" borderId="5" xfId="0" applyFont="1" applyBorder="1" applyAlignment="1">
      <alignment horizontal="center" vertical="center" shrinkToFit="1"/>
    </xf>
    <xf numFmtId="0" fontId="3" fillId="0" borderId="0" xfId="0" applyFont="1" applyAlignment="1">
      <alignment horizontal="center" vertical="center" shrinkToFit="1"/>
    </xf>
    <xf numFmtId="0" fontId="3" fillId="0" borderId="1" xfId="0" applyFont="1" applyBorder="1" applyAlignment="1">
      <alignment horizontal="center" vertical="center" shrinkToFit="1"/>
    </xf>
    <xf numFmtId="0" fontId="3" fillId="0" borderId="0" xfId="0" applyFont="1" applyAlignment="1">
      <alignment horizontal="center" vertical="center"/>
    </xf>
    <xf numFmtId="0" fontId="3" fillId="0" borderId="0" xfId="0" applyFont="1" applyAlignment="1">
      <alignment horizontal="center"/>
    </xf>
    <xf numFmtId="0" fontId="3" fillId="9" borderId="26" xfId="0" applyFont="1" applyFill="1" applyBorder="1" applyAlignment="1" applyProtection="1">
      <alignment horizontal="left" vertical="top" wrapText="1"/>
      <protection locked="0"/>
    </xf>
    <xf numFmtId="0" fontId="3" fillId="9" borderId="0" xfId="0" applyFont="1" applyFill="1" applyAlignment="1" applyProtection="1">
      <alignment horizontal="left" vertical="top" wrapText="1"/>
      <protection locked="0"/>
    </xf>
    <xf numFmtId="0" fontId="3" fillId="9" borderId="31" xfId="0" applyFont="1" applyFill="1" applyBorder="1" applyAlignment="1" applyProtection="1">
      <alignment horizontal="left" vertical="top" wrapText="1"/>
      <protection locked="0"/>
    </xf>
    <xf numFmtId="0" fontId="3" fillId="9" borderId="32" xfId="0" applyFont="1" applyFill="1" applyBorder="1" applyAlignment="1" applyProtection="1">
      <alignment horizontal="left" vertical="top" wrapText="1"/>
      <protection locked="0"/>
    </xf>
    <xf numFmtId="0" fontId="3" fillId="9" borderId="35" xfId="0" applyFont="1" applyFill="1" applyBorder="1" applyAlignment="1" applyProtection="1">
      <alignment horizontal="left" vertical="top" wrapText="1" shrinkToFit="1"/>
      <protection locked="0"/>
    </xf>
    <xf numFmtId="0" fontId="3" fillId="9" borderId="34" xfId="0" applyFont="1" applyFill="1" applyBorder="1" applyAlignment="1" applyProtection="1">
      <alignment horizontal="left" vertical="top" wrapText="1" shrinkToFit="1"/>
      <protection locked="0"/>
    </xf>
    <xf numFmtId="0" fontId="3" fillId="7" borderId="24" xfId="0" applyFont="1" applyFill="1" applyBorder="1" applyAlignment="1">
      <alignment horizontal="left" vertical="top" wrapText="1" shrinkToFit="1"/>
    </xf>
    <xf numFmtId="0" fontId="3" fillId="9" borderId="24" xfId="0" applyFont="1" applyFill="1" applyBorder="1" applyAlignment="1">
      <alignment horizontal="left" vertical="top" wrapText="1" shrinkToFit="1"/>
    </xf>
    <xf numFmtId="0" fontId="3" fillId="9" borderId="29" xfId="0" applyFont="1" applyFill="1" applyBorder="1" applyAlignment="1">
      <alignment horizontal="left" vertical="top" wrapText="1" shrinkToFit="1"/>
    </xf>
    <xf numFmtId="0" fontId="3" fillId="9" borderId="23" xfId="0" applyFont="1" applyFill="1" applyBorder="1" applyAlignment="1" applyProtection="1">
      <alignment horizontal="left" vertical="top" wrapText="1" shrinkToFit="1"/>
      <protection locked="0"/>
    </xf>
    <xf numFmtId="0" fontId="3" fillId="9" borderId="24" xfId="0" applyFont="1" applyFill="1" applyBorder="1" applyAlignment="1" applyProtection="1">
      <alignment horizontal="left" vertical="top" wrapText="1" shrinkToFit="1"/>
      <protection locked="0"/>
    </xf>
    <xf numFmtId="0" fontId="3" fillId="9" borderId="29" xfId="0" applyFont="1" applyFill="1" applyBorder="1" applyAlignment="1" applyProtection="1">
      <alignment horizontal="left" vertical="top" wrapText="1" shrinkToFit="1"/>
      <protection locked="0"/>
    </xf>
    <xf numFmtId="0" fontId="3" fillId="9" borderId="26" xfId="0" applyFont="1" applyFill="1" applyBorder="1" applyAlignment="1" applyProtection="1">
      <alignment horizontal="left" vertical="top" wrapText="1" shrinkToFit="1"/>
      <protection locked="0"/>
    </xf>
    <xf numFmtId="0" fontId="3" fillId="9" borderId="27" xfId="0" applyFont="1" applyFill="1" applyBorder="1" applyAlignment="1" applyProtection="1">
      <alignment horizontal="left" vertical="top" wrapText="1" shrinkToFit="1"/>
      <protection locked="0"/>
    </xf>
    <xf numFmtId="0" fontId="3" fillId="9" borderId="28" xfId="0" applyFont="1" applyFill="1" applyBorder="1" applyAlignment="1" applyProtection="1">
      <alignment horizontal="left" vertical="top" wrapText="1" shrinkToFit="1"/>
      <protection locked="0"/>
    </xf>
    <xf numFmtId="0" fontId="3" fillId="9" borderId="30" xfId="0" applyFont="1" applyFill="1" applyBorder="1" applyAlignment="1" applyProtection="1">
      <alignment horizontal="left" vertical="top" wrapText="1" shrinkToFit="1"/>
      <protection locked="0"/>
    </xf>
    <xf numFmtId="0" fontId="3" fillId="0" borderId="7"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7" xfId="0" applyFont="1" applyBorder="1" applyAlignment="1">
      <alignment horizontal="center" vertical="center" shrinkToFit="1"/>
    </xf>
    <xf numFmtId="0" fontId="3" fillId="0" borderId="14" xfId="0" applyFont="1" applyBorder="1" applyAlignment="1">
      <alignment horizontal="center" vertical="center" shrinkToFit="1"/>
    </xf>
    <xf numFmtId="0" fontId="3" fillId="0" borderId="13" xfId="0" applyFont="1" applyBorder="1" applyAlignment="1">
      <alignment horizontal="center" vertical="center" shrinkToFit="1"/>
    </xf>
    <xf numFmtId="0" fontId="3" fillId="0" borderId="2" xfId="0" applyFont="1" applyBorder="1" applyAlignment="1">
      <alignment horizontal="center" vertical="center"/>
    </xf>
    <xf numFmtId="0" fontId="5" fillId="0" borderId="16" xfId="0" applyFont="1" applyBorder="1" applyAlignment="1">
      <alignment horizontal="left" vertical="center" wrapText="1"/>
    </xf>
    <xf numFmtId="0" fontId="5" fillId="0" borderId="0" xfId="0" applyFont="1" applyAlignment="1">
      <alignment horizontal="left" vertical="center" wrapText="1"/>
    </xf>
    <xf numFmtId="0" fontId="5" fillId="0" borderId="11" xfId="0" applyFont="1" applyBorder="1" applyAlignment="1">
      <alignment horizontal="left" vertical="center" wrapText="1"/>
    </xf>
    <xf numFmtId="0" fontId="3" fillId="0" borderId="24" xfId="0" applyFont="1" applyBorder="1" applyAlignment="1">
      <alignment horizontal="center" vertical="center"/>
    </xf>
    <xf numFmtId="0" fontId="5" fillId="15" borderId="57" xfId="0" applyFont="1" applyFill="1" applyBorder="1" applyAlignment="1">
      <alignment horizontal="center" vertical="center"/>
    </xf>
    <xf numFmtId="0" fontId="21" fillId="9" borderId="32" xfId="0" applyFont="1" applyFill="1" applyBorder="1" applyAlignment="1" applyProtection="1">
      <alignment horizontal="center" vertical="top" wrapText="1"/>
      <protection locked="0"/>
    </xf>
    <xf numFmtId="0" fontId="21" fillId="9" borderId="20" xfId="0" applyFont="1" applyFill="1" applyBorder="1" applyAlignment="1" applyProtection="1">
      <alignment horizontal="center" vertical="top" wrapText="1"/>
      <protection locked="0"/>
    </xf>
    <xf numFmtId="0" fontId="21" fillId="9" borderId="21" xfId="0" applyFont="1" applyFill="1" applyBorder="1" applyAlignment="1" applyProtection="1">
      <alignment horizontal="center" vertical="top" wrapText="1"/>
      <protection locked="0"/>
    </xf>
    <xf numFmtId="0" fontId="21" fillId="9" borderId="22" xfId="0" applyFont="1" applyFill="1" applyBorder="1" applyAlignment="1" applyProtection="1">
      <alignment horizontal="center" vertical="top" wrapText="1"/>
      <protection locked="0"/>
    </xf>
    <xf numFmtId="0" fontId="5" fillId="15" borderId="62" xfId="0" applyFont="1" applyFill="1" applyBorder="1" applyAlignment="1">
      <alignment horizontal="center" vertical="center" wrapText="1"/>
    </xf>
    <xf numFmtId="0" fontId="5" fillId="15" borderId="63" xfId="0" applyFont="1" applyFill="1" applyBorder="1" applyAlignment="1">
      <alignment horizontal="center" vertical="center" wrapText="1"/>
    </xf>
    <xf numFmtId="0" fontId="5" fillId="15" borderId="64" xfId="0" applyFont="1" applyFill="1" applyBorder="1" applyAlignment="1">
      <alignment horizontal="center" vertical="center" wrapText="1"/>
    </xf>
    <xf numFmtId="0" fontId="3" fillId="0" borderId="6" xfId="0" applyFont="1" applyBorder="1" applyAlignment="1">
      <alignment horizontal="left" vertical="center" shrinkToFit="1"/>
    </xf>
    <xf numFmtId="0" fontId="3" fillId="9" borderId="23" xfId="0" applyFont="1" applyFill="1" applyBorder="1" applyAlignment="1" applyProtection="1">
      <alignment horizontal="left" vertical="center"/>
      <protection locked="0"/>
    </xf>
    <xf numFmtId="0" fontId="3" fillId="9" borderId="24" xfId="0" applyFont="1" applyFill="1" applyBorder="1" applyAlignment="1" applyProtection="1">
      <alignment horizontal="left" vertical="center"/>
      <protection locked="0"/>
    </xf>
    <xf numFmtId="0" fontId="3" fillId="9" borderId="29" xfId="0" applyFont="1" applyFill="1" applyBorder="1" applyAlignment="1" applyProtection="1">
      <alignment horizontal="left" vertical="center"/>
      <protection locked="0"/>
    </xf>
    <xf numFmtId="0" fontId="3" fillId="9" borderId="26" xfId="0" applyFont="1" applyFill="1" applyBorder="1" applyAlignment="1" applyProtection="1">
      <alignment horizontal="left" vertical="center" wrapText="1"/>
      <protection locked="0"/>
    </xf>
    <xf numFmtId="0" fontId="3" fillId="9" borderId="0" xfId="0" applyFont="1" applyFill="1" applyAlignment="1" applyProtection="1">
      <alignment horizontal="left" vertical="center"/>
      <protection locked="0"/>
    </xf>
    <xf numFmtId="0" fontId="3" fillId="9" borderId="31" xfId="0" applyFont="1" applyFill="1" applyBorder="1" applyAlignment="1" applyProtection="1">
      <alignment horizontal="left" vertical="center"/>
      <protection locked="0"/>
    </xf>
    <xf numFmtId="0" fontId="3" fillId="9" borderId="26" xfId="0" applyFont="1" applyFill="1" applyBorder="1" applyAlignment="1" applyProtection="1">
      <alignment horizontal="left" vertical="center"/>
      <protection locked="0"/>
    </xf>
    <xf numFmtId="0" fontId="3" fillId="9" borderId="23" xfId="0" applyFont="1" applyFill="1" applyBorder="1" applyAlignment="1" applyProtection="1">
      <alignment vertical="top" wrapText="1"/>
      <protection locked="0"/>
    </xf>
    <xf numFmtId="0" fontId="3" fillId="9" borderId="24" xfId="0" applyFont="1" applyFill="1" applyBorder="1" applyAlignment="1" applyProtection="1">
      <alignment vertical="top" wrapText="1"/>
      <protection locked="0"/>
    </xf>
    <xf numFmtId="0" fontId="3" fillId="9" borderId="29" xfId="0" applyFont="1" applyFill="1" applyBorder="1" applyAlignment="1" applyProtection="1">
      <alignment vertical="top" wrapText="1"/>
      <protection locked="0"/>
    </xf>
    <xf numFmtId="0" fontId="3" fillId="9" borderId="26" xfId="0" applyFont="1" applyFill="1" applyBorder="1" applyAlignment="1" applyProtection="1">
      <alignment vertical="top" wrapText="1"/>
      <protection locked="0"/>
    </xf>
    <xf numFmtId="0" fontId="3" fillId="9" borderId="0" xfId="0" applyFont="1" applyFill="1" applyAlignment="1" applyProtection="1">
      <alignment vertical="top" wrapText="1"/>
      <protection locked="0"/>
    </xf>
    <xf numFmtId="0" fontId="3" fillId="9" borderId="31" xfId="0" applyFont="1" applyFill="1" applyBorder="1" applyAlignment="1" applyProtection="1">
      <alignment vertical="top" wrapText="1"/>
      <protection locked="0"/>
    </xf>
    <xf numFmtId="0" fontId="3" fillId="9" borderId="27" xfId="0" applyFont="1" applyFill="1" applyBorder="1" applyAlignment="1" applyProtection="1">
      <alignment vertical="top" wrapText="1"/>
      <protection locked="0"/>
    </xf>
    <xf numFmtId="0" fontId="3" fillId="9" borderId="28" xfId="0" applyFont="1" applyFill="1" applyBorder="1" applyAlignment="1" applyProtection="1">
      <alignment vertical="top" wrapText="1"/>
      <protection locked="0"/>
    </xf>
    <xf numFmtId="0" fontId="3" fillId="9" borderId="30" xfId="0" applyFont="1" applyFill="1" applyBorder="1" applyAlignment="1" applyProtection="1">
      <alignment vertical="top" wrapText="1"/>
      <protection locked="0"/>
    </xf>
    <xf numFmtId="0" fontId="3" fillId="0" borderId="33" xfId="0" applyFont="1" applyBorder="1" applyAlignment="1">
      <alignment horizontal="left" vertical="center"/>
    </xf>
    <xf numFmtId="0" fontId="3" fillId="0" borderId="24" xfId="0" applyFont="1" applyBorder="1" applyAlignment="1">
      <alignment horizontal="left" vertical="center"/>
    </xf>
    <xf numFmtId="0" fontId="5" fillId="10" borderId="20" xfId="0" applyFont="1" applyFill="1" applyBorder="1" applyAlignment="1" applyProtection="1">
      <alignment horizontal="left" vertical="center"/>
      <protection locked="0"/>
    </xf>
    <xf numFmtId="0" fontId="5" fillId="10" borderId="21" xfId="0" applyFont="1" applyFill="1" applyBorder="1" applyAlignment="1" applyProtection="1">
      <alignment horizontal="left" vertical="center"/>
      <protection locked="0"/>
    </xf>
    <xf numFmtId="0" fontId="5" fillId="10" borderId="22" xfId="0" applyFont="1" applyFill="1" applyBorder="1" applyAlignment="1" applyProtection="1">
      <alignment horizontal="left" vertical="center"/>
      <protection locked="0"/>
    </xf>
    <xf numFmtId="0" fontId="3" fillId="9" borderId="20" xfId="0" applyFont="1" applyFill="1" applyBorder="1" applyAlignment="1" applyProtection="1">
      <alignment horizontal="left" vertical="center"/>
      <protection locked="0"/>
    </xf>
    <xf numFmtId="0" fontId="3" fillId="9" borderId="21" xfId="0" applyFont="1" applyFill="1" applyBorder="1" applyAlignment="1" applyProtection="1">
      <alignment horizontal="left" vertical="center"/>
      <protection locked="0"/>
    </xf>
    <xf numFmtId="0" fontId="3" fillId="9" borderId="22" xfId="0" applyFont="1" applyFill="1" applyBorder="1" applyAlignment="1" applyProtection="1">
      <alignment horizontal="left" vertical="center"/>
      <protection locked="0"/>
    </xf>
    <xf numFmtId="0" fontId="4" fillId="0" borderId="14" xfId="0" applyFont="1" applyBorder="1" applyAlignment="1">
      <alignment horizontal="center" vertical="top"/>
    </xf>
    <xf numFmtId="0" fontId="3" fillId="0" borderId="3" xfId="0" applyFont="1" applyBorder="1" applyAlignment="1">
      <alignment horizontal="left" vertical="center"/>
    </xf>
    <xf numFmtId="0" fontId="3" fillId="0" borderId="6" xfId="0" applyFont="1" applyBorder="1" applyAlignment="1">
      <alignment horizontal="left" vertical="center"/>
    </xf>
    <xf numFmtId="0" fontId="16" fillId="9" borderId="23" xfId="0" applyFont="1" applyFill="1" applyBorder="1" applyAlignment="1" applyProtection="1">
      <alignment horizontal="left" vertical="top"/>
      <protection locked="0"/>
    </xf>
    <xf numFmtId="0" fontId="16" fillId="9" borderId="24" xfId="0" applyFont="1" applyFill="1" applyBorder="1" applyAlignment="1" applyProtection="1">
      <alignment horizontal="left" vertical="top"/>
      <protection locked="0"/>
    </xf>
    <xf numFmtId="0" fontId="16" fillId="9" borderId="29" xfId="0" applyFont="1" applyFill="1" applyBorder="1" applyAlignment="1" applyProtection="1">
      <alignment horizontal="left" vertical="top"/>
      <protection locked="0"/>
    </xf>
    <xf numFmtId="0" fontId="16" fillId="9" borderId="27" xfId="0" applyFont="1" applyFill="1" applyBorder="1" applyAlignment="1" applyProtection="1">
      <alignment horizontal="left" vertical="top"/>
      <protection locked="0"/>
    </xf>
    <xf numFmtId="0" fontId="16" fillId="9" borderId="28" xfId="0" applyFont="1" applyFill="1" applyBorder="1" applyAlignment="1" applyProtection="1">
      <alignment horizontal="left" vertical="top"/>
      <protection locked="0"/>
    </xf>
    <xf numFmtId="0" fontId="16" fillId="9" borderId="30" xfId="0" applyFont="1" applyFill="1" applyBorder="1" applyAlignment="1" applyProtection="1">
      <alignment horizontal="left" vertical="top"/>
      <protection locked="0"/>
    </xf>
    <xf numFmtId="0" fontId="16" fillId="9" borderId="24" xfId="0" applyFont="1" applyFill="1" applyBorder="1" applyAlignment="1" applyProtection="1">
      <alignment horizontal="left" vertical="top" shrinkToFit="1"/>
      <protection locked="0"/>
    </xf>
    <xf numFmtId="0" fontId="16" fillId="9" borderId="29" xfId="0" applyFont="1" applyFill="1" applyBorder="1" applyAlignment="1" applyProtection="1">
      <alignment horizontal="left" vertical="top" shrinkToFit="1"/>
      <protection locked="0"/>
    </xf>
    <xf numFmtId="0" fontId="16" fillId="9" borderId="28" xfId="0" applyFont="1" applyFill="1" applyBorder="1" applyAlignment="1" applyProtection="1">
      <alignment horizontal="left" vertical="top" shrinkToFit="1"/>
      <protection locked="0"/>
    </xf>
    <xf numFmtId="0" fontId="16" fillId="9" borderId="30" xfId="0" applyFont="1" applyFill="1" applyBorder="1" applyAlignment="1" applyProtection="1">
      <alignment horizontal="left" vertical="top" shrinkToFit="1"/>
      <protection locked="0"/>
    </xf>
    <xf numFmtId="0" fontId="3" fillId="9" borderId="27" xfId="0" applyFont="1" applyFill="1" applyBorder="1" applyAlignment="1" applyProtection="1">
      <alignment horizontal="left" vertical="center"/>
      <protection locked="0"/>
    </xf>
    <xf numFmtId="0" fontId="3" fillId="9" borderId="28" xfId="0" applyFont="1" applyFill="1" applyBorder="1" applyAlignment="1" applyProtection="1">
      <alignment horizontal="left" vertical="center"/>
      <protection locked="0"/>
    </xf>
    <xf numFmtId="0" fontId="3" fillId="9" borderId="30" xfId="0" applyFont="1" applyFill="1" applyBorder="1" applyAlignment="1" applyProtection="1">
      <alignment horizontal="left" vertical="center"/>
      <protection locked="0"/>
    </xf>
    <xf numFmtId="0" fontId="3" fillId="0" borderId="5" xfId="0" applyFont="1" applyBorder="1" applyAlignment="1">
      <alignment horizontal="left" vertical="center" wrapText="1" shrinkToFit="1"/>
    </xf>
    <xf numFmtId="0" fontId="3" fillId="0" borderId="0" xfId="0" applyFont="1" applyAlignment="1">
      <alignment horizontal="left" vertical="center" wrapText="1" shrinkToFit="1"/>
    </xf>
    <xf numFmtId="0" fontId="3" fillId="0" borderId="19" xfId="0" applyFont="1" applyBorder="1" applyAlignment="1">
      <alignment horizontal="left" vertical="center" wrapText="1" shrinkToFit="1"/>
    </xf>
    <xf numFmtId="0" fontId="3" fillId="0" borderId="0" xfId="0" applyFont="1" applyAlignment="1">
      <alignment horizontal="left" vertical="center"/>
    </xf>
    <xf numFmtId="0" fontId="3" fillId="10" borderId="20" xfId="0" applyFont="1" applyFill="1" applyBorder="1" applyAlignment="1" applyProtection="1">
      <alignment horizontal="center" vertical="top"/>
      <protection locked="0"/>
    </xf>
    <xf numFmtId="0" fontId="3" fillId="10" borderId="22" xfId="0" applyFont="1" applyFill="1" applyBorder="1" applyAlignment="1" applyProtection="1">
      <alignment horizontal="center" vertical="top"/>
      <protection locked="0"/>
    </xf>
    <xf numFmtId="0" fontId="3" fillId="0" borderId="5" xfId="0" applyFont="1" applyBorder="1" applyAlignment="1">
      <alignment horizontal="left" vertical="center"/>
    </xf>
    <xf numFmtId="0" fontId="5" fillId="0" borderId="14" xfId="0" applyFont="1" applyBorder="1" applyAlignment="1">
      <alignment horizontal="right"/>
    </xf>
    <xf numFmtId="0" fontId="3" fillId="9" borderId="20" xfId="0" applyFont="1" applyFill="1" applyBorder="1" applyAlignment="1" applyProtection="1">
      <alignment horizontal="left" vertical="center" wrapText="1" shrinkToFit="1"/>
      <protection locked="0"/>
    </xf>
    <xf numFmtId="0" fontId="3" fillId="9" borderId="21" xfId="0" applyFont="1" applyFill="1" applyBorder="1" applyAlignment="1" applyProtection="1">
      <alignment horizontal="left" vertical="center" wrapText="1" shrinkToFit="1"/>
      <protection locked="0"/>
    </xf>
    <xf numFmtId="0" fontId="3" fillId="9" borderId="22" xfId="0" applyFont="1" applyFill="1" applyBorder="1" applyAlignment="1" applyProtection="1">
      <alignment horizontal="left" vertical="center" wrapText="1" shrinkToFit="1"/>
      <protection locked="0"/>
    </xf>
    <xf numFmtId="0" fontId="3" fillId="9" borderId="24" xfId="0" applyFont="1" applyFill="1" applyBorder="1" applyAlignment="1" applyProtection="1">
      <alignment horizontal="left" vertical="top"/>
      <protection locked="0"/>
    </xf>
    <xf numFmtId="0" fontId="3" fillId="9" borderId="29" xfId="0" applyFont="1" applyFill="1" applyBorder="1" applyAlignment="1" applyProtection="1">
      <alignment horizontal="left" vertical="top"/>
      <protection locked="0"/>
    </xf>
    <xf numFmtId="0" fontId="3" fillId="9" borderId="26" xfId="0" applyFont="1" applyFill="1" applyBorder="1" applyAlignment="1" applyProtection="1">
      <alignment horizontal="left" vertical="top"/>
      <protection locked="0"/>
    </xf>
    <xf numFmtId="0" fontId="3" fillId="9" borderId="0" xfId="0" applyFont="1" applyFill="1" applyAlignment="1" applyProtection="1">
      <alignment horizontal="left" vertical="top"/>
      <protection locked="0"/>
    </xf>
    <xf numFmtId="0" fontId="3" fillId="9" borderId="31" xfId="0" applyFont="1" applyFill="1" applyBorder="1" applyAlignment="1" applyProtection="1">
      <alignment horizontal="left" vertical="top"/>
      <protection locked="0"/>
    </xf>
    <xf numFmtId="0" fontId="3" fillId="9" borderId="27" xfId="0" applyFont="1" applyFill="1" applyBorder="1" applyAlignment="1" applyProtection="1">
      <alignment horizontal="left" vertical="top"/>
      <protection locked="0"/>
    </xf>
    <xf numFmtId="0" fontId="3" fillId="9" borderId="28" xfId="0" applyFont="1" applyFill="1" applyBorder="1" applyAlignment="1" applyProtection="1">
      <alignment horizontal="left" vertical="top"/>
      <protection locked="0"/>
    </xf>
    <xf numFmtId="0" fontId="3" fillId="9" borderId="30" xfId="0" applyFont="1" applyFill="1" applyBorder="1" applyAlignment="1" applyProtection="1">
      <alignment horizontal="left" vertical="top"/>
      <protection locked="0"/>
    </xf>
    <xf numFmtId="0" fontId="16" fillId="9" borderId="23" xfId="0" applyFont="1" applyFill="1" applyBorder="1" applyAlignment="1" applyProtection="1">
      <alignment horizontal="left" vertical="top" wrapText="1"/>
      <protection locked="0"/>
    </xf>
    <xf numFmtId="0" fontId="16" fillId="9" borderId="24" xfId="0" applyFont="1" applyFill="1" applyBorder="1" applyAlignment="1" applyProtection="1">
      <alignment horizontal="left" vertical="top" wrapText="1"/>
      <protection locked="0"/>
    </xf>
    <xf numFmtId="0" fontId="16" fillId="9" borderId="29" xfId="0" applyFont="1" applyFill="1" applyBorder="1" applyAlignment="1" applyProtection="1">
      <alignment horizontal="left" vertical="top" wrapText="1"/>
      <protection locked="0"/>
    </xf>
    <xf numFmtId="0" fontId="16" fillId="9" borderId="26" xfId="0" applyFont="1" applyFill="1" applyBorder="1" applyAlignment="1" applyProtection="1">
      <alignment horizontal="left" vertical="top" wrapText="1"/>
      <protection locked="0"/>
    </xf>
    <xf numFmtId="0" fontId="16" fillId="9" borderId="0" xfId="0" applyFont="1" applyFill="1" applyAlignment="1" applyProtection="1">
      <alignment horizontal="left" vertical="top" wrapText="1"/>
      <protection locked="0"/>
    </xf>
    <xf numFmtId="0" fontId="16" fillId="9" borderId="31" xfId="0" applyFont="1" applyFill="1" applyBorder="1" applyAlignment="1" applyProtection="1">
      <alignment horizontal="left" vertical="top" wrapText="1"/>
      <protection locked="0"/>
    </xf>
    <xf numFmtId="0" fontId="16" fillId="9" borderId="27" xfId="0" applyFont="1" applyFill="1" applyBorder="1" applyAlignment="1" applyProtection="1">
      <alignment horizontal="left" vertical="top" wrapText="1"/>
      <protection locked="0"/>
    </xf>
    <xf numFmtId="0" fontId="16" fillId="9" borderId="28" xfId="0" applyFont="1" applyFill="1" applyBorder="1" applyAlignment="1" applyProtection="1">
      <alignment horizontal="left" vertical="top" wrapText="1"/>
      <protection locked="0"/>
    </xf>
    <xf numFmtId="0" fontId="16" fillId="9" borderId="30" xfId="0" applyFont="1" applyFill="1" applyBorder="1" applyAlignment="1" applyProtection="1">
      <alignment horizontal="left" vertical="top" wrapText="1"/>
      <protection locked="0"/>
    </xf>
    <xf numFmtId="0" fontId="3" fillId="10" borderId="23" xfId="0" applyFont="1" applyFill="1" applyBorder="1" applyAlignment="1" applyProtection="1">
      <alignment horizontal="center" vertical="top"/>
      <protection locked="0"/>
    </xf>
    <xf numFmtId="0" fontId="3" fillId="10" borderId="29" xfId="0" applyFont="1" applyFill="1" applyBorder="1" applyAlignment="1" applyProtection="1">
      <alignment horizontal="center" vertical="top"/>
      <protection locked="0"/>
    </xf>
    <xf numFmtId="0" fontId="3" fillId="9" borderId="23" xfId="0" applyFont="1" applyFill="1" applyBorder="1" applyAlignment="1" applyProtection="1">
      <alignment horizontal="left" vertical="top"/>
      <protection locked="0"/>
    </xf>
    <xf numFmtId="0" fontId="3" fillId="0" borderId="3" xfId="0" applyFont="1" applyBorder="1" applyAlignment="1">
      <alignment horizontal="left" vertical="center" wrapText="1" shrinkToFit="1"/>
    </xf>
    <xf numFmtId="0" fontId="3" fillId="0" borderId="6" xfId="0" applyFont="1" applyBorder="1" applyAlignment="1">
      <alignment horizontal="left" vertical="center" wrapText="1" shrinkToFit="1"/>
    </xf>
    <xf numFmtId="0" fontId="3" fillId="9" borderId="24" xfId="0" applyFont="1" applyFill="1" applyBorder="1" applyAlignment="1" applyProtection="1">
      <alignment horizontal="left" vertical="top" shrinkToFit="1"/>
      <protection locked="0"/>
    </xf>
    <xf numFmtId="0" fontId="3" fillId="9" borderId="29" xfId="0" applyFont="1" applyFill="1" applyBorder="1" applyAlignment="1" applyProtection="1">
      <alignment horizontal="left" vertical="top" shrinkToFit="1"/>
      <protection locked="0"/>
    </xf>
    <xf numFmtId="0" fontId="3" fillId="9" borderId="28" xfId="0" applyFont="1" applyFill="1" applyBorder="1" applyAlignment="1" applyProtection="1">
      <alignment horizontal="left" vertical="top" shrinkToFit="1"/>
      <protection locked="0"/>
    </xf>
    <xf numFmtId="0" fontId="3" fillId="9" borderId="30" xfId="0" applyFont="1" applyFill="1" applyBorder="1" applyAlignment="1" applyProtection="1">
      <alignment horizontal="left" vertical="top" shrinkToFit="1"/>
      <protection locked="0"/>
    </xf>
    <xf numFmtId="0" fontId="24" fillId="0" borderId="0" xfId="0" applyFont="1" applyAlignment="1">
      <alignment horizontal="left" vertical="center" wrapText="1"/>
    </xf>
    <xf numFmtId="0" fontId="24" fillId="0" borderId="0" xfId="0" applyFont="1" applyAlignment="1">
      <alignment horizontal="left" vertical="center"/>
    </xf>
    <xf numFmtId="0" fontId="26" fillId="9" borderId="23" xfId="4" applyFont="1" applyFill="1" applyBorder="1" applyAlignment="1" applyProtection="1">
      <alignment horizontal="left" vertical="center" wrapText="1"/>
      <protection locked="0"/>
    </xf>
    <xf numFmtId="0" fontId="26" fillId="9" borderId="24" xfId="4" applyFont="1" applyFill="1" applyBorder="1" applyAlignment="1" applyProtection="1">
      <alignment horizontal="left" vertical="center" wrapText="1"/>
      <protection locked="0"/>
    </xf>
    <xf numFmtId="0" fontId="26" fillId="9" borderId="78" xfId="4" applyFont="1" applyFill="1" applyBorder="1" applyAlignment="1" applyProtection="1">
      <alignment horizontal="left" vertical="center" wrapText="1"/>
      <protection locked="0"/>
    </xf>
    <xf numFmtId="0" fontId="26" fillId="9" borderId="27" xfId="4" applyFont="1" applyFill="1" applyBorder="1" applyAlignment="1" applyProtection="1">
      <alignment horizontal="left" vertical="center" wrapText="1"/>
      <protection locked="0"/>
    </xf>
    <xf numFmtId="0" fontId="26" fillId="9" borderId="28" xfId="4" applyFont="1" applyFill="1" applyBorder="1" applyAlignment="1" applyProtection="1">
      <alignment horizontal="left" vertical="center" wrapText="1"/>
      <protection locked="0"/>
    </xf>
    <xf numFmtId="0" fontId="26" fillId="9" borderId="79" xfId="4" applyFont="1" applyFill="1" applyBorder="1" applyAlignment="1" applyProtection="1">
      <alignment horizontal="left" vertical="center" wrapText="1"/>
      <protection locked="0"/>
    </xf>
    <xf numFmtId="0" fontId="26" fillId="12" borderId="4" xfId="4" applyFont="1" applyFill="1" applyBorder="1" applyAlignment="1">
      <alignment horizontal="left" vertical="center"/>
    </xf>
    <xf numFmtId="0" fontId="26" fillId="12" borderId="12" xfId="4" applyFont="1" applyFill="1" applyBorder="1" applyAlignment="1">
      <alignment horizontal="left" vertical="center"/>
    </xf>
    <xf numFmtId="0" fontId="26" fillId="12" borderId="6" xfId="4" applyFont="1" applyFill="1" applyBorder="1" applyAlignment="1">
      <alignment horizontal="left" vertical="center"/>
    </xf>
    <xf numFmtId="0" fontId="26" fillId="12" borderId="76" xfId="4" applyFont="1" applyFill="1" applyBorder="1" applyAlignment="1">
      <alignment horizontal="left" vertical="center"/>
    </xf>
    <xf numFmtId="0" fontId="26" fillId="9" borderId="23" xfId="4" applyFont="1" applyFill="1" applyBorder="1" applyAlignment="1" applyProtection="1">
      <alignment horizontal="left" vertical="distributed" wrapText="1"/>
      <protection locked="0"/>
    </xf>
    <xf numFmtId="0" fontId="26" fillId="9" borderId="24" xfId="4" applyFont="1" applyFill="1" applyBorder="1" applyAlignment="1" applyProtection="1">
      <alignment horizontal="left" vertical="distributed" wrapText="1"/>
      <protection locked="0"/>
    </xf>
    <xf numFmtId="0" fontId="26" fillId="9" borderId="78" xfId="4" applyFont="1" applyFill="1" applyBorder="1" applyAlignment="1" applyProtection="1">
      <alignment horizontal="left" vertical="distributed" wrapText="1"/>
      <protection locked="0"/>
    </xf>
    <xf numFmtId="0" fontId="26" fillId="9" borderId="27" xfId="4" applyFont="1" applyFill="1" applyBorder="1" applyAlignment="1" applyProtection="1">
      <alignment horizontal="left" vertical="distributed" wrapText="1"/>
      <protection locked="0"/>
    </xf>
    <xf numFmtId="0" fontId="26" fillId="9" borderId="28" xfId="4" applyFont="1" applyFill="1" applyBorder="1" applyAlignment="1" applyProtection="1">
      <alignment horizontal="left" vertical="distributed" wrapText="1"/>
      <protection locked="0"/>
    </xf>
    <xf numFmtId="0" fontId="26" fillId="9" borderId="79" xfId="4" applyFont="1" applyFill="1" applyBorder="1" applyAlignment="1" applyProtection="1">
      <alignment horizontal="left" vertical="distributed" wrapText="1"/>
      <protection locked="0"/>
    </xf>
    <xf numFmtId="0" fontId="26" fillId="0" borderId="3" xfId="4" applyFont="1" applyBorder="1" applyAlignment="1">
      <alignment horizontal="center" vertical="center"/>
    </xf>
    <xf numFmtId="0" fontId="26" fillId="0" borderId="6" xfId="4" applyFont="1" applyBorder="1" applyAlignment="1">
      <alignment horizontal="center" vertical="center"/>
    </xf>
    <xf numFmtId="0" fontId="26" fillId="0" borderId="7" xfId="4" applyFont="1" applyBorder="1" applyAlignment="1">
      <alignment horizontal="center" vertical="center"/>
    </xf>
    <xf numFmtId="0" fontId="26" fillId="0" borderId="14" xfId="4" applyFont="1" applyBorder="1" applyAlignment="1">
      <alignment horizontal="center" vertical="center"/>
    </xf>
    <xf numFmtId="0" fontId="26" fillId="0" borderId="4" xfId="4" applyFont="1" applyBorder="1" applyAlignment="1">
      <alignment horizontal="center" vertical="center"/>
    </xf>
    <xf numFmtId="0" fontId="26" fillId="0" borderId="12" xfId="4" applyFont="1" applyBorder="1" applyAlignment="1">
      <alignment horizontal="center" vertical="center"/>
    </xf>
    <xf numFmtId="0" fontId="5" fillId="9" borderId="20" xfId="4" applyFont="1" applyFill="1" applyBorder="1" applyAlignment="1" applyProtection="1">
      <alignment horizontal="center" vertical="center" shrinkToFit="1"/>
      <protection locked="0"/>
    </xf>
    <xf numFmtId="0" fontId="5" fillId="9" borderId="21" xfId="4" applyFont="1" applyFill="1" applyBorder="1" applyAlignment="1" applyProtection="1">
      <alignment horizontal="center" vertical="center" shrinkToFit="1"/>
      <protection locked="0"/>
    </xf>
    <xf numFmtId="0" fontId="5" fillId="9" borderId="22" xfId="4" applyFont="1" applyFill="1" applyBorder="1" applyAlignment="1" applyProtection="1">
      <alignment horizontal="center" vertical="center" shrinkToFit="1"/>
      <protection locked="0"/>
    </xf>
    <xf numFmtId="0" fontId="5" fillId="7" borderId="20" xfId="4" applyFont="1" applyFill="1" applyBorder="1" applyAlignment="1" applyProtection="1">
      <alignment horizontal="center" vertical="center"/>
      <protection locked="0"/>
    </xf>
    <xf numFmtId="0" fontId="5" fillId="7" borderId="21" xfId="4" applyFont="1" applyFill="1" applyBorder="1" applyAlignment="1" applyProtection="1">
      <alignment horizontal="center" vertical="center"/>
      <protection locked="0"/>
    </xf>
    <xf numFmtId="0" fontId="5" fillId="7" borderId="77" xfId="4" applyFont="1" applyFill="1" applyBorder="1" applyAlignment="1" applyProtection="1">
      <alignment horizontal="center" vertical="center"/>
      <protection locked="0"/>
    </xf>
    <xf numFmtId="183" fontId="5" fillId="9" borderId="23" xfId="4" applyNumberFormat="1" applyFont="1" applyFill="1" applyBorder="1" applyAlignment="1" applyProtection="1">
      <alignment horizontal="center" vertical="center" wrapText="1"/>
      <protection locked="0"/>
    </xf>
    <xf numFmtId="183" fontId="5" fillId="9" borderId="24" xfId="4" applyNumberFormat="1" applyFont="1" applyFill="1" applyBorder="1" applyAlignment="1" applyProtection="1">
      <alignment horizontal="center" vertical="center" wrapText="1"/>
      <protection locked="0"/>
    </xf>
    <xf numFmtId="183" fontId="5" fillId="9" borderId="29" xfId="4" applyNumberFormat="1" applyFont="1" applyFill="1" applyBorder="1" applyAlignment="1" applyProtection="1">
      <alignment horizontal="center" vertical="center" wrapText="1"/>
      <protection locked="0"/>
    </xf>
    <xf numFmtId="183" fontId="5" fillId="9" borderId="27" xfId="4" applyNumberFormat="1" applyFont="1" applyFill="1" applyBorder="1" applyAlignment="1" applyProtection="1">
      <alignment horizontal="center" vertical="center" wrapText="1"/>
      <protection locked="0"/>
    </xf>
    <xf numFmtId="183" fontId="5" fillId="9" borderId="28" xfId="4" applyNumberFormat="1" applyFont="1" applyFill="1" applyBorder="1" applyAlignment="1" applyProtection="1">
      <alignment horizontal="center" vertical="center" wrapText="1"/>
      <protection locked="0"/>
    </xf>
    <xf numFmtId="183" fontId="5" fillId="9" borderId="30" xfId="4" applyNumberFormat="1" applyFont="1" applyFill="1" applyBorder="1" applyAlignment="1" applyProtection="1">
      <alignment horizontal="center" vertical="center" wrapText="1"/>
      <protection locked="0"/>
    </xf>
    <xf numFmtId="0" fontId="26" fillId="0" borderId="44" xfId="4" applyFont="1" applyBorder="1" applyAlignment="1">
      <alignment horizontal="center" vertical="center"/>
    </xf>
    <xf numFmtId="0" fontId="32" fillId="0" borderId="0" xfId="4" applyFont="1" applyAlignment="1">
      <alignment horizontal="center" textRotation="255" shrinkToFit="1"/>
    </xf>
    <xf numFmtId="0" fontId="5" fillId="9" borderId="32" xfId="4" applyFont="1" applyFill="1" applyBorder="1" applyAlignment="1" applyProtection="1">
      <alignment horizontal="center" vertical="center" wrapText="1"/>
      <protection locked="0"/>
    </xf>
    <xf numFmtId="0" fontId="41" fillId="0" borderId="10" xfId="4" applyFont="1" applyBorder="1" applyAlignment="1">
      <alignment horizontal="left" vertical="center" wrapText="1"/>
    </xf>
    <xf numFmtId="0" fontId="41" fillId="0" borderId="17" xfId="4" applyFont="1" applyBorder="1" applyAlignment="1">
      <alignment horizontal="left" vertical="center" wrapText="1"/>
    </xf>
    <xf numFmtId="0" fontId="26" fillId="9" borderId="20" xfId="4" applyFont="1" applyFill="1" applyBorder="1" applyAlignment="1" applyProtection="1">
      <alignment horizontal="left" vertical="center" wrapText="1" shrinkToFit="1"/>
      <protection locked="0"/>
    </xf>
    <xf numFmtId="0" fontId="26" fillId="9" borderId="21" xfId="4" applyFont="1" applyFill="1" applyBorder="1" applyAlignment="1" applyProtection="1">
      <alignment horizontal="left" vertical="center" wrapText="1" shrinkToFit="1"/>
      <protection locked="0"/>
    </xf>
    <xf numFmtId="0" fontId="26" fillId="9" borderId="77" xfId="4" applyFont="1" applyFill="1" applyBorder="1" applyAlignment="1" applyProtection="1">
      <alignment horizontal="left" vertical="center" wrapText="1" shrinkToFit="1"/>
      <protection locked="0"/>
    </xf>
    <xf numFmtId="183" fontId="5" fillId="9" borderId="23" xfId="4" applyNumberFormat="1" applyFont="1" applyFill="1" applyBorder="1" applyAlignment="1" applyProtection="1">
      <alignment horizontal="center" vertical="center"/>
      <protection locked="0"/>
    </xf>
    <xf numFmtId="183" fontId="5" fillId="9" borderId="24" xfId="4" applyNumberFormat="1" applyFont="1" applyFill="1" applyBorder="1" applyAlignment="1" applyProtection="1">
      <alignment horizontal="center" vertical="center"/>
      <protection locked="0"/>
    </xf>
    <xf numFmtId="183" fontId="5" fillId="9" borderId="29" xfId="4" applyNumberFormat="1" applyFont="1" applyFill="1" applyBorder="1" applyAlignment="1" applyProtection="1">
      <alignment horizontal="center" vertical="center"/>
      <protection locked="0"/>
    </xf>
    <xf numFmtId="183" fontId="5" fillId="9" borderId="27" xfId="4" applyNumberFormat="1" applyFont="1" applyFill="1" applyBorder="1" applyAlignment="1" applyProtection="1">
      <alignment horizontal="center" vertical="center"/>
      <protection locked="0"/>
    </xf>
    <xf numFmtId="183" fontId="5" fillId="9" borderId="28" xfId="4" applyNumberFormat="1" applyFont="1" applyFill="1" applyBorder="1" applyAlignment="1" applyProtection="1">
      <alignment horizontal="center" vertical="center"/>
      <protection locked="0"/>
    </xf>
    <xf numFmtId="183" fontId="5" fillId="9" borderId="30" xfId="4" applyNumberFormat="1" applyFont="1" applyFill="1" applyBorder="1" applyAlignment="1" applyProtection="1">
      <alignment horizontal="center" vertical="center"/>
      <protection locked="0"/>
    </xf>
    <xf numFmtId="0" fontId="5" fillId="9" borderId="23" xfId="4" applyFont="1" applyFill="1" applyBorder="1" applyAlignment="1" applyProtection="1">
      <alignment vertical="center" wrapText="1"/>
      <protection locked="0"/>
    </xf>
    <xf numFmtId="0" fontId="5" fillId="9" borderId="24" xfId="4" applyFont="1" applyFill="1" applyBorder="1" applyAlignment="1" applyProtection="1">
      <alignment vertical="center" wrapText="1"/>
      <protection locked="0"/>
    </xf>
    <xf numFmtId="0" fontId="5" fillId="9" borderId="78" xfId="4" applyFont="1" applyFill="1" applyBorder="1" applyAlignment="1" applyProtection="1">
      <alignment vertical="center" wrapText="1"/>
      <protection locked="0"/>
    </xf>
    <xf numFmtId="0" fontId="5" fillId="9" borderId="26" xfId="4" applyFont="1" applyFill="1" applyBorder="1" applyAlignment="1" applyProtection="1">
      <alignment vertical="center" wrapText="1"/>
      <protection locked="0"/>
    </xf>
    <xf numFmtId="0" fontId="5" fillId="9" borderId="0" xfId="4" applyFont="1" applyFill="1" applyAlignment="1" applyProtection="1">
      <alignment vertical="center" wrapText="1"/>
      <protection locked="0"/>
    </xf>
    <xf numFmtId="0" fontId="5" fillId="9" borderId="11" xfId="4" applyFont="1" applyFill="1" applyBorder="1" applyAlignment="1" applyProtection="1">
      <alignment vertical="center" wrapText="1"/>
      <protection locked="0"/>
    </xf>
    <xf numFmtId="0" fontId="5" fillId="9" borderId="27" xfId="4" applyFont="1" applyFill="1" applyBorder="1" applyAlignment="1" applyProtection="1">
      <alignment vertical="center" wrapText="1"/>
      <protection locked="0"/>
    </xf>
    <xf numFmtId="0" fontId="5" fillId="9" borderId="28" xfId="4" applyFont="1" applyFill="1" applyBorder="1" applyAlignment="1" applyProtection="1">
      <alignment vertical="center" wrapText="1"/>
      <protection locked="0"/>
    </xf>
    <xf numFmtId="0" fontId="5" fillId="9" borderId="79" xfId="4" applyFont="1" applyFill="1" applyBorder="1" applyAlignment="1" applyProtection="1">
      <alignment vertical="center" wrapText="1"/>
      <protection locked="0"/>
    </xf>
    <xf numFmtId="0" fontId="5" fillId="9" borderId="80" xfId="4" applyFont="1" applyFill="1" applyBorder="1" applyAlignment="1" applyProtection="1">
      <alignment horizontal="center" vertical="center" wrapText="1"/>
      <protection locked="0"/>
    </xf>
    <xf numFmtId="0" fontId="5" fillId="0" borderId="0" xfId="4" applyFont="1" applyAlignment="1">
      <alignment horizontal="center" vertical="center"/>
    </xf>
    <xf numFmtId="0" fontId="5" fillId="0" borderId="14" xfId="4" applyFont="1" applyBorder="1" applyAlignment="1">
      <alignment horizontal="center" vertical="center"/>
    </xf>
    <xf numFmtId="0" fontId="5" fillId="0" borderId="15" xfId="4" applyFont="1" applyBorder="1" applyAlignment="1">
      <alignment vertical="center" shrinkToFit="1"/>
    </xf>
    <xf numFmtId="0" fontId="3" fillId="0" borderId="10" xfId="0" applyFont="1" applyBorder="1" applyAlignment="1">
      <alignment vertical="center" shrinkToFit="1"/>
    </xf>
    <xf numFmtId="0" fontId="3" fillId="0" borderId="17" xfId="0" applyFont="1" applyBorder="1" applyAlignment="1">
      <alignment vertical="center" shrinkToFit="1"/>
    </xf>
    <xf numFmtId="183" fontId="5" fillId="0" borderId="85" xfId="4" applyNumberFormat="1" applyFont="1" applyBorder="1" applyAlignment="1">
      <alignment horizontal="center" vertical="center"/>
    </xf>
    <xf numFmtId="183" fontId="5" fillId="0" borderId="86" xfId="4" applyNumberFormat="1" applyFont="1" applyBorder="1" applyAlignment="1">
      <alignment horizontal="center" vertical="center"/>
    </xf>
    <xf numFmtId="183" fontId="5" fillId="0" borderId="87" xfId="4" applyNumberFormat="1" applyFont="1" applyBorder="1" applyAlignment="1">
      <alignment horizontal="center" vertical="center"/>
    </xf>
    <xf numFmtId="0" fontId="5" fillId="0" borderId="40" xfId="4" applyFont="1" applyBorder="1" applyAlignment="1">
      <alignment horizontal="center"/>
    </xf>
    <xf numFmtId="182" fontId="26" fillId="9" borderId="20" xfId="4" applyNumberFormat="1" applyFont="1" applyFill="1" applyBorder="1" applyAlignment="1" applyProtection="1">
      <alignment horizontal="left" vertical="center" shrinkToFit="1"/>
      <protection locked="0"/>
    </xf>
    <xf numFmtId="182" fontId="26" fillId="9" borderId="21" xfId="4" applyNumberFormat="1" applyFont="1" applyFill="1" applyBorder="1" applyAlignment="1" applyProtection="1">
      <alignment horizontal="left" vertical="center" shrinkToFit="1"/>
      <protection locked="0"/>
    </xf>
    <xf numFmtId="182" fontId="26" fillId="9" borderId="22" xfId="4" applyNumberFormat="1" applyFont="1" applyFill="1" applyBorder="1" applyAlignment="1" applyProtection="1">
      <alignment horizontal="left" vertical="center" shrinkToFit="1"/>
      <protection locked="0"/>
    </xf>
    <xf numFmtId="0" fontId="5" fillId="9" borderId="20" xfId="4" applyFont="1" applyFill="1" applyBorder="1" applyAlignment="1" applyProtection="1">
      <alignment horizontal="left" vertical="center" shrinkToFit="1"/>
      <protection locked="0"/>
    </xf>
    <xf numFmtId="0" fontId="5" fillId="9" borderId="21" xfId="4" applyFont="1" applyFill="1" applyBorder="1" applyAlignment="1" applyProtection="1">
      <alignment horizontal="left" vertical="center" shrinkToFit="1"/>
      <protection locked="0"/>
    </xf>
    <xf numFmtId="0" fontId="5" fillId="9" borderId="77" xfId="4" applyFont="1" applyFill="1" applyBorder="1" applyAlignment="1" applyProtection="1">
      <alignment horizontal="left" vertical="center" shrinkToFit="1"/>
      <protection locked="0"/>
    </xf>
    <xf numFmtId="181" fontId="26" fillId="9" borderId="20" xfId="4" applyNumberFormat="1" applyFont="1" applyFill="1" applyBorder="1" applyAlignment="1" applyProtection="1">
      <alignment horizontal="left" vertical="center"/>
      <protection locked="0"/>
    </xf>
    <xf numFmtId="181" fontId="26" fillId="9" borderId="21" xfId="4" applyNumberFormat="1" applyFont="1" applyFill="1" applyBorder="1" applyAlignment="1" applyProtection="1">
      <alignment horizontal="left" vertical="center"/>
      <protection locked="0"/>
    </xf>
    <xf numFmtId="181" fontId="26" fillId="9" borderId="22" xfId="4" applyNumberFormat="1" applyFont="1" applyFill="1" applyBorder="1" applyAlignment="1" applyProtection="1">
      <alignment horizontal="left" vertical="center"/>
      <protection locked="0"/>
    </xf>
    <xf numFmtId="0" fontId="26" fillId="0" borderId="48" xfId="4" applyFont="1" applyBorder="1" applyAlignment="1">
      <alignment horizontal="center" vertical="center" textRotation="255" wrapText="1"/>
    </xf>
    <xf numFmtId="0" fontId="26" fillId="0" borderId="46" xfId="4" applyFont="1" applyBorder="1" applyAlignment="1">
      <alignment horizontal="center" vertical="center" textRotation="255" wrapText="1"/>
    </xf>
    <xf numFmtId="0" fontId="26" fillId="0" borderId="47" xfId="4" applyFont="1" applyBorder="1" applyAlignment="1">
      <alignment horizontal="center" vertical="center" textRotation="255" wrapText="1"/>
    </xf>
    <xf numFmtId="0" fontId="26" fillId="0" borderId="3" xfId="4" applyFont="1" applyBorder="1" applyAlignment="1">
      <alignment horizontal="center" vertical="center" wrapText="1"/>
    </xf>
    <xf numFmtId="0" fontId="26" fillId="0" borderId="6" xfId="4" applyFont="1" applyBorder="1" applyAlignment="1">
      <alignment horizontal="center" vertical="center" wrapText="1"/>
    </xf>
    <xf numFmtId="0" fontId="26" fillId="0" borderId="9" xfId="4" applyFont="1" applyBorder="1" applyAlignment="1">
      <alignment horizontal="center" vertical="center" wrapText="1"/>
    </xf>
    <xf numFmtId="0" fontId="26" fillId="0" borderId="5" xfId="4" applyFont="1" applyBorder="1" applyAlignment="1">
      <alignment horizontal="center" vertical="center" wrapText="1"/>
    </xf>
    <xf numFmtId="0" fontId="26" fillId="0" borderId="0" xfId="4" applyFont="1" applyAlignment="1">
      <alignment horizontal="center" vertical="center" wrapText="1"/>
    </xf>
    <xf numFmtId="0" fontId="26" fillId="0" borderId="1" xfId="4" applyFont="1" applyBorder="1" applyAlignment="1">
      <alignment horizontal="center" vertical="center" wrapText="1"/>
    </xf>
    <xf numFmtId="0" fontId="26" fillId="0" borderId="7" xfId="4" applyFont="1" applyBorder="1" applyAlignment="1">
      <alignment horizontal="center" vertical="center" wrapText="1"/>
    </xf>
    <xf numFmtId="0" fontId="26" fillId="0" borderId="14" xfId="4" applyFont="1" applyBorder="1" applyAlignment="1">
      <alignment horizontal="center" vertical="center" wrapText="1"/>
    </xf>
    <xf numFmtId="0" fontId="26" fillId="0" borderId="13" xfId="4" applyFont="1" applyBorder="1" applyAlignment="1">
      <alignment horizontal="center" vertical="center" wrapText="1"/>
    </xf>
    <xf numFmtId="0" fontId="27" fillId="0" borderId="48" xfId="0" applyFont="1" applyBorder="1" applyAlignment="1">
      <alignment horizontal="center" vertical="center" textRotation="255" wrapText="1"/>
    </xf>
    <xf numFmtId="0" fontId="27" fillId="0" borderId="46" xfId="0" applyFont="1" applyBorder="1" applyAlignment="1">
      <alignment horizontal="center" vertical="center" textRotation="255" wrapText="1"/>
    </xf>
    <xf numFmtId="0" fontId="5" fillId="9" borderId="20" xfId="4" applyFont="1" applyFill="1" applyBorder="1" applyAlignment="1" applyProtection="1">
      <alignment horizontal="left" vertical="top" shrinkToFit="1"/>
      <protection locked="0"/>
    </xf>
    <xf numFmtId="0" fontId="5" fillId="9" borderId="21" xfId="4" applyFont="1" applyFill="1" applyBorder="1" applyAlignment="1" applyProtection="1">
      <alignment horizontal="left" vertical="top" shrinkToFit="1"/>
      <protection locked="0"/>
    </xf>
    <xf numFmtId="0" fontId="5" fillId="9" borderId="77" xfId="4" applyFont="1" applyFill="1" applyBorder="1" applyAlignment="1" applyProtection="1">
      <alignment horizontal="left" vertical="top" shrinkToFit="1"/>
      <protection locked="0"/>
    </xf>
    <xf numFmtId="183" fontId="5" fillId="9" borderId="20" xfId="4" applyNumberFormat="1" applyFont="1" applyFill="1" applyBorder="1" applyAlignment="1" applyProtection="1">
      <alignment horizontal="center" vertical="center"/>
      <protection locked="0"/>
    </xf>
    <xf numFmtId="183" fontId="5" fillId="9" borderId="21" xfId="4" applyNumberFormat="1" applyFont="1" applyFill="1" applyBorder="1" applyAlignment="1" applyProtection="1">
      <alignment horizontal="center" vertical="center"/>
      <protection locked="0"/>
    </xf>
    <xf numFmtId="183" fontId="5" fillId="9" borderId="77" xfId="4" applyNumberFormat="1" applyFont="1" applyFill="1" applyBorder="1" applyAlignment="1" applyProtection="1">
      <alignment horizontal="center" vertical="center"/>
      <protection locked="0"/>
    </xf>
    <xf numFmtId="0" fontId="26" fillId="0" borderId="0" xfId="4" applyFont="1" applyAlignment="1">
      <alignment horizontal="left" vertical="center" wrapText="1"/>
    </xf>
    <xf numFmtId="0" fontId="26" fillId="0" borderId="11" xfId="4" applyFont="1" applyBorder="1" applyAlignment="1">
      <alignment horizontal="left" vertical="center" wrapText="1"/>
    </xf>
    <xf numFmtId="0" fontId="26" fillId="0" borderId="3" xfId="4" applyFont="1" applyBorder="1" applyAlignment="1">
      <alignment horizontal="left" vertical="center" wrapText="1"/>
    </xf>
    <xf numFmtId="0" fontId="26" fillId="0" borderId="6" xfId="4" applyFont="1" applyBorder="1" applyAlignment="1">
      <alignment horizontal="left" vertical="center" wrapText="1"/>
    </xf>
    <xf numFmtId="0" fontId="26" fillId="0" borderId="9" xfId="4" applyFont="1" applyBorder="1" applyAlignment="1">
      <alignment horizontal="left" vertical="center" wrapText="1"/>
    </xf>
    <xf numFmtId="0" fontId="26" fillId="0" borderId="5" xfId="4" applyFont="1" applyBorder="1" applyAlignment="1">
      <alignment horizontal="left" vertical="center" wrapText="1"/>
    </xf>
    <xf numFmtId="0" fontId="26" fillId="0" borderId="1" xfId="4" applyFont="1" applyBorder="1" applyAlignment="1">
      <alignment horizontal="left" vertical="center" wrapText="1"/>
    </xf>
    <xf numFmtId="0" fontId="26" fillId="0" borderId="7" xfId="4" applyFont="1" applyBorder="1" applyAlignment="1">
      <alignment horizontal="left" vertical="center" wrapText="1"/>
    </xf>
    <xf numFmtId="0" fontId="26" fillId="0" borderId="14" xfId="4" applyFont="1" applyBorder="1" applyAlignment="1">
      <alignment horizontal="left" vertical="center" wrapText="1"/>
    </xf>
    <xf numFmtId="0" fontId="26" fillId="0" borderId="13" xfId="4" applyFont="1" applyBorder="1" applyAlignment="1">
      <alignment horizontal="left" vertical="center" wrapText="1"/>
    </xf>
    <xf numFmtId="0" fontId="3" fillId="7" borderId="20" xfId="0" applyFont="1" applyFill="1" applyBorder="1" applyAlignment="1" applyProtection="1">
      <alignment horizontal="center" vertical="center" wrapText="1"/>
      <protection locked="0"/>
    </xf>
    <xf numFmtId="0" fontId="3" fillId="7" borderId="21" xfId="0" applyFont="1" applyFill="1" applyBorder="1" applyAlignment="1" applyProtection="1">
      <alignment horizontal="center" vertical="center" wrapText="1"/>
      <protection locked="0"/>
    </xf>
    <xf numFmtId="0" fontId="3" fillId="7" borderId="77" xfId="0" applyFont="1" applyFill="1" applyBorder="1" applyAlignment="1" applyProtection="1">
      <alignment horizontal="center" vertical="center" wrapText="1"/>
      <protection locked="0"/>
    </xf>
    <xf numFmtId="0" fontId="26" fillId="0" borderId="51" xfId="4" applyFont="1" applyBorder="1" applyAlignment="1">
      <alignment horizontal="center" vertical="center" textRotation="255" wrapText="1"/>
    </xf>
    <xf numFmtId="0" fontId="26" fillId="0" borderId="16" xfId="4" applyFont="1" applyBorder="1" applyAlignment="1">
      <alignment horizontal="center" vertical="center" textRotation="255" wrapText="1"/>
    </xf>
    <xf numFmtId="0" fontId="5" fillId="0" borderId="89" xfId="4" applyFont="1" applyBorder="1" applyAlignment="1">
      <alignment horizontal="center" vertical="center"/>
    </xf>
    <xf numFmtId="0" fontId="5" fillId="0" borderId="90" xfId="4" applyFont="1" applyBorder="1" applyAlignment="1">
      <alignment horizontal="center" vertical="center"/>
    </xf>
    <xf numFmtId="0" fontId="5" fillId="0" borderId="4" xfId="4" applyFont="1" applyBorder="1" applyAlignment="1">
      <alignment horizontal="center" vertical="center"/>
    </xf>
    <xf numFmtId="0" fontId="5" fillId="0" borderId="12" xfId="4" applyFont="1" applyBorder="1" applyAlignment="1">
      <alignment horizontal="center" vertical="center"/>
    </xf>
    <xf numFmtId="0" fontId="5" fillId="0" borderId="8" xfId="4" applyFont="1" applyBorder="1" applyAlignment="1">
      <alignment horizontal="center" vertical="center"/>
    </xf>
    <xf numFmtId="0" fontId="5" fillId="9" borderId="22" xfId="4" applyFont="1" applyFill="1" applyBorder="1" applyAlignment="1" applyProtection="1">
      <alignment horizontal="center" vertical="center" wrapText="1"/>
      <protection locked="0"/>
    </xf>
    <xf numFmtId="0" fontId="5" fillId="0" borderId="57" xfId="4" applyFont="1" applyBorder="1" applyAlignment="1">
      <alignment horizontal="center" vertical="top" wrapText="1"/>
    </xf>
    <xf numFmtId="0" fontId="5" fillId="12" borderId="58" xfId="4" applyFont="1" applyFill="1" applyBorder="1" applyAlignment="1" applyProtection="1">
      <alignment horizontal="center" vertical="center" wrapText="1"/>
      <protection locked="0"/>
    </xf>
    <xf numFmtId="0" fontId="5" fillId="12" borderId="55" xfId="4" applyFont="1" applyFill="1" applyBorder="1" applyAlignment="1" applyProtection="1">
      <alignment horizontal="center" vertical="center" wrapText="1"/>
      <protection locked="0"/>
    </xf>
    <xf numFmtId="0" fontId="5" fillId="12" borderId="68" xfId="4" applyFont="1" applyFill="1" applyBorder="1" applyAlignment="1" applyProtection="1">
      <alignment horizontal="center" vertical="center" wrapText="1"/>
      <protection locked="0"/>
    </xf>
    <xf numFmtId="0" fontId="5" fillId="0" borderId="9" xfId="4" applyFont="1" applyBorder="1" applyAlignment="1">
      <alignment horizontal="center" vertical="center" wrapText="1"/>
    </xf>
    <xf numFmtId="0" fontId="5" fillId="0" borderId="54" xfId="4" applyFont="1" applyBorder="1" applyAlignment="1">
      <alignment horizontal="center" vertical="center" wrapText="1"/>
    </xf>
    <xf numFmtId="0" fontId="5" fillId="0" borderId="3" xfId="4" applyFont="1" applyBorder="1" applyAlignment="1">
      <alignment horizontal="center" vertical="center" wrapText="1"/>
    </xf>
    <xf numFmtId="0" fontId="26" fillId="0" borderId="70" xfId="4" applyFont="1" applyBorder="1" applyAlignment="1">
      <alignment horizontal="left" vertical="center" wrapText="1"/>
    </xf>
    <xf numFmtId="0" fontId="26" fillId="0" borderId="52" xfId="4" applyFont="1" applyBorder="1" applyAlignment="1">
      <alignment horizontal="left" vertical="center" wrapText="1"/>
    </xf>
    <xf numFmtId="0" fontId="26" fillId="0" borderId="26" xfId="4" applyFont="1" applyBorder="1" applyAlignment="1">
      <alignment horizontal="left" vertical="center" wrapText="1"/>
    </xf>
    <xf numFmtId="0" fontId="26" fillId="0" borderId="31" xfId="4" applyFont="1" applyBorder="1" applyAlignment="1">
      <alignment horizontal="left" vertical="center" wrapText="1"/>
    </xf>
    <xf numFmtId="0" fontId="26" fillId="0" borderId="71" xfId="4" applyFont="1" applyBorder="1" applyAlignment="1">
      <alignment horizontal="left" vertical="center" wrapText="1"/>
    </xf>
    <xf numFmtId="0" fontId="26" fillId="0" borderId="45" xfId="4" applyFont="1" applyBorder="1" applyAlignment="1">
      <alignment horizontal="left" vertical="center" wrapText="1"/>
    </xf>
    <xf numFmtId="0" fontId="26" fillId="0" borderId="72" xfId="4" applyFont="1" applyBorder="1" applyAlignment="1">
      <alignment horizontal="center" vertical="center" wrapText="1"/>
    </xf>
    <xf numFmtId="0" fontId="26" fillId="0" borderId="73" xfId="4" applyFont="1" applyBorder="1" applyAlignment="1">
      <alignment horizontal="center" vertical="center" wrapText="1"/>
    </xf>
    <xf numFmtId="0" fontId="5" fillId="0" borderId="0" xfId="4" applyFont="1" applyAlignment="1">
      <alignment horizontal="left"/>
    </xf>
    <xf numFmtId="0" fontId="5" fillId="0" borderId="10" xfId="4" applyFont="1" applyBorder="1" applyAlignment="1">
      <alignment horizontal="left"/>
    </xf>
    <xf numFmtId="0" fontId="5" fillId="7" borderId="22" xfId="4" applyFont="1" applyFill="1" applyBorder="1" applyAlignment="1" applyProtection="1">
      <alignment horizontal="center" vertical="center"/>
      <protection locked="0"/>
    </xf>
    <xf numFmtId="0" fontId="5" fillId="0" borderId="40" xfId="4" quotePrefix="1" applyFont="1" applyBorder="1" applyAlignment="1">
      <alignment horizontal="center"/>
    </xf>
    <xf numFmtId="0" fontId="5" fillId="0" borderId="0" xfId="4" applyFont="1" applyAlignment="1">
      <alignment horizontal="right" vertical="top"/>
    </xf>
    <xf numFmtId="0" fontId="5" fillId="0" borderId="10" xfId="4" applyFont="1" applyBorder="1" applyAlignment="1">
      <alignment horizontal="right" vertical="top"/>
    </xf>
    <xf numFmtId="0" fontId="5" fillId="0" borderId="64" xfId="4" applyFont="1" applyBorder="1" applyAlignment="1">
      <alignment horizontal="center" vertical="top"/>
    </xf>
    <xf numFmtId="0" fontId="5" fillId="0" borderId="57" xfId="4" applyFont="1" applyBorder="1" applyAlignment="1">
      <alignment horizontal="center" vertical="top"/>
    </xf>
    <xf numFmtId="0" fontId="22" fillId="0" borderId="0" xfId="4" applyFont="1" applyAlignment="1">
      <alignment horizontal="center" vertical="center" shrinkToFit="1"/>
    </xf>
    <xf numFmtId="0" fontId="3" fillId="9" borderId="77" xfId="0" applyFont="1" applyFill="1" applyBorder="1" applyAlignment="1" applyProtection="1">
      <alignment horizontal="left" vertical="center"/>
      <protection locked="0"/>
    </xf>
    <xf numFmtId="0" fontId="3" fillId="9" borderId="23" xfId="0" applyFont="1" applyFill="1" applyBorder="1" applyAlignment="1" applyProtection="1">
      <alignment horizontal="center" vertical="center"/>
      <protection locked="0"/>
    </xf>
    <xf numFmtId="0" fontId="3" fillId="9" borderId="21" xfId="0" applyFont="1" applyFill="1" applyBorder="1" applyAlignment="1" applyProtection="1">
      <alignment horizontal="center" vertical="center"/>
      <protection locked="0"/>
    </xf>
    <xf numFmtId="0" fontId="3" fillId="9" borderId="22" xfId="0" applyFont="1" applyFill="1" applyBorder="1" applyAlignment="1" applyProtection="1">
      <alignment horizontal="center" vertical="center"/>
      <protection locked="0"/>
    </xf>
    <xf numFmtId="0" fontId="5" fillId="9" borderId="20" xfId="4" applyFont="1" applyFill="1" applyBorder="1" applyAlignment="1" applyProtection="1">
      <alignment horizontal="center" vertical="center" wrapText="1"/>
      <protection locked="0"/>
    </xf>
    <xf numFmtId="0" fontId="5" fillId="9" borderId="21" xfId="4" applyFont="1" applyFill="1" applyBorder="1" applyAlignment="1" applyProtection="1">
      <alignment horizontal="center" vertical="center" wrapText="1"/>
      <protection locked="0"/>
    </xf>
    <xf numFmtId="0" fontId="5" fillId="9" borderId="77" xfId="4" applyFont="1" applyFill="1" applyBorder="1" applyAlignment="1" applyProtection="1">
      <alignment horizontal="center" vertical="center" wrapText="1"/>
      <protection locked="0"/>
    </xf>
    <xf numFmtId="0" fontId="26" fillId="0" borderId="24" xfId="4" applyFont="1" applyBorder="1" applyAlignment="1">
      <alignment horizontal="left" wrapText="1"/>
    </xf>
    <xf numFmtId="0" fontId="26" fillId="0" borderId="78" xfId="4" applyFont="1" applyBorder="1" applyAlignment="1">
      <alignment horizontal="left" wrapText="1"/>
    </xf>
    <xf numFmtId="0" fontId="28" fillId="0" borderId="4" xfId="4" applyFont="1" applyBorder="1" applyAlignment="1">
      <alignment horizontal="center" vertical="center" shrinkToFit="1"/>
    </xf>
    <xf numFmtId="0" fontId="28" fillId="0" borderId="12" xfId="4" applyFont="1" applyBorder="1" applyAlignment="1">
      <alignment horizontal="center" vertical="center" shrinkToFit="1"/>
    </xf>
    <xf numFmtId="0" fontId="28" fillId="0" borderId="44" xfId="4" applyFont="1" applyBorder="1" applyAlignment="1">
      <alignment horizontal="center" vertical="center" shrinkToFit="1"/>
    </xf>
    <xf numFmtId="177" fontId="5" fillId="0" borderId="4" xfId="4" applyNumberFormat="1" applyFont="1" applyBorder="1" applyAlignment="1">
      <alignment horizontal="center" vertical="center"/>
    </xf>
    <xf numFmtId="177" fontId="5" fillId="0" borderId="12" xfId="4" applyNumberFormat="1" applyFont="1" applyBorder="1" applyAlignment="1">
      <alignment horizontal="center" vertical="center"/>
    </xf>
    <xf numFmtId="177" fontId="5" fillId="0" borderId="44" xfId="4" applyNumberFormat="1" applyFont="1" applyBorder="1" applyAlignment="1">
      <alignment horizontal="center" vertical="center"/>
    </xf>
    <xf numFmtId="0" fontId="5" fillId="0" borderId="44" xfId="4" applyFont="1" applyBorder="1" applyAlignment="1">
      <alignment horizontal="center" vertical="center"/>
    </xf>
    <xf numFmtId="0" fontId="5" fillId="0" borderId="26" xfId="4" applyFont="1" applyBorder="1" applyAlignment="1">
      <alignment horizontal="center" wrapText="1"/>
    </xf>
    <xf numFmtId="0" fontId="5" fillId="0" borderId="0" xfId="4" applyFont="1" applyAlignment="1">
      <alignment horizontal="center" wrapText="1"/>
    </xf>
    <xf numFmtId="0" fontId="5" fillId="0" borderId="11" xfId="4" applyFont="1" applyBorder="1" applyAlignment="1">
      <alignment horizontal="center" wrapText="1"/>
    </xf>
    <xf numFmtId="0" fontId="25" fillId="9" borderId="23" xfId="4" applyFont="1" applyFill="1" applyBorder="1" applyAlignment="1" applyProtection="1">
      <alignment horizontal="left" vertical="center" wrapText="1"/>
      <protection locked="0"/>
    </xf>
    <xf numFmtId="0" fontId="25" fillId="9" borderId="24" xfId="4" applyFont="1" applyFill="1" applyBorder="1" applyAlignment="1" applyProtection="1">
      <alignment horizontal="left" vertical="center" wrapText="1"/>
      <protection locked="0"/>
    </xf>
    <xf numFmtId="0" fontId="25" fillId="9" borderId="78" xfId="4" applyFont="1" applyFill="1" applyBorder="1" applyAlignment="1" applyProtection="1">
      <alignment horizontal="left" vertical="center" wrapText="1"/>
      <protection locked="0"/>
    </xf>
    <xf numFmtId="0" fontId="25" fillId="9" borderId="26" xfId="4" applyFont="1" applyFill="1" applyBorder="1" applyAlignment="1" applyProtection="1">
      <alignment horizontal="left" vertical="center" wrapText="1"/>
      <protection locked="0"/>
    </xf>
    <xf numFmtId="0" fontId="25" fillId="9" borderId="0" xfId="4" applyFont="1" applyFill="1" applyAlignment="1" applyProtection="1">
      <alignment horizontal="left" vertical="center" wrapText="1"/>
      <protection locked="0"/>
    </xf>
    <xf numFmtId="0" fontId="25" fillId="9" borderId="11" xfId="4" applyFont="1" applyFill="1" applyBorder="1" applyAlignment="1" applyProtection="1">
      <alignment horizontal="left" vertical="center" wrapText="1"/>
      <protection locked="0"/>
    </xf>
    <xf numFmtId="0" fontId="25" fillId="9" borderId="27" xfId="4" applyFont="1" applyFill="1" applyBorder="1" applyAlignment="1" applyProtection="1">
      <alignment horizontal="left" vertical="center" wrapText="1"/>
      <protection locked="0"/>
    </xf>
    <xf numFmtId="0" fontId="25" fillId="9" borderId="28" xfId="4" applyFont="1" applyFill="1" applyBorder="1" applyAlignment="1" applyProtection="1">
      <alignment horizontal="left" vertical="center" wrapText="1"/>
      <protection locked="0"/>
    </xf>
    <xf numFmtId="0" fontId="25" fillId="9" borderId="79" xfId="4" applyFont="1" applyFill="1" applyBorder="1" applyAlignment="1" applyProtection="1">
      <alignment horizontal="left" vertical="center" wrapText="1"/>
      <protection locked="0"/>
    </xf>
    <xf numFmtId="0" fontId="5" fillId="11" borderId="60" xfId="4" applyFont="1" applyFill="1" applyBorder="1" applyAlignment="1" applyProtection="1">
      <alignment horizontal="center" vertical="center" wrapText="1"/>
      <protection locked="0"/>
    </xf>
    <xf numFmtId="0" fontId="5" fillId="11" borderId="61" xfId="4" applyFont="1" applyFill="1" applyBorder="1" applyAlignment="1" applyProtection="1">
      <alignment horizontal="center" vertical="center" wrapText="1"/>
      <protection locked="0"/>
    </xf>
    <xf numFmtId="0" fontId="3" fillId="7" borderId="20" xfId="0" applyFont="1" applyFill="1" applyBorder="1" applyAlignment="1" applyProtection="1">
      <alignment horizontal="center" vertical="center"/>
      <protection locked="0"/>
    </xf>
    <xf numFmtId="0" fontId="3" fillId="7" borderId="21" xfId="0" applyFont="1" applyFill="1" applyBorder="1" applyAlignment="1" applyProtection="1">
      <alignment horizontal="center" vertical="center"/>
      <protection locked="0"/>
    </xf>
    <xf numFmtId="184" fontId="5" fillId="0" borderId="10" xfId="4" applyNumberFormat="1" applyFont="1" applyBorder="1" applyAlignment="1">
      <alignment horizontal="right" vertical="center" shrinkToFit="1"/>
    </xf>
    <xf numFmtId="0" fontId="5" fillId="0" borderId="15" xfId="4" applyFont="1" applyBorder="1" applyAlignment="1">
      <alignment vertical="top" shrinkToFit="1"/>
    </xf>
    <xf numFmtId="0" fontId="5" fillId="0" borderId="54" xfId="4" applyFont="1" applyBorder="1" applyAlignment="1">
      <alignment horizontal="center" vertical="top" textRotation="255"/>
    </xf>
    <xf numFmtId="0" fontId="5" fillId="0" borderId="39" xfId="4" applyFont="1" applyBorder="1" applyAlignment="1">
      <alignment horizontal="center" vertical="top" textRotation="255"/>
    </xf>
    <xf numFmtId="0" fontId="5" fillId="0" borderId="74" xfId="4" applyFont="1" applyBorder="1" applyAlignment="1">
      <alignment horizontal="center" vertical="top" textRotation="255"/>
    </xf>
    <xf numFmtId="177" fontId="5" fillId="0" borderId="48" xfId="4" applyNumberFormat="1" applyFont="1" applyBorder="1" applyAlignment="1">
      <alignment horizontal="center" vertical="center" textRotation="255"/>
    </xf>
    <xf numFmtId="177" fontId="5" fillId="0" borderId="46" xfId="4" applyNumberFormat="1" applyFont="1" applyBorder="1" applyAlignment="1">
      <alignment horizontal="center" vertical="center" textRotation="255"/>
    </xf>
    <xf numFmtId="177" fontId="5" fillId="0" borderId="49" xfId="4" applyNumberFormat="1" applyFont="1" applyBorder="1" applyAlignment="1">
      <alignment horizontal="center" vertical="center" textRotation="255"/>
    </xf>
    <xf numFmtId="183" fontId="5" fillId="0" borderId="65" xfId="4" applyNumberFormat="1" applyFont="1" applyBorder="1" applyAlignment="1">
      <alignment horizontal="center" vertical="center" wrapText="1"/>
    </xf>
    <xf numFmtId="183" fontId="5" fillId="0" borderId="66" xfId="4" applyNumberFormat="1" applyFont="1" applyBorder="1" applyAlignment="1">
      <alignment horizontal="center" vertical="center" wrapText="1"/>
    </xf>
    <xf numFmtId="183" fontId="5" fillId="0" borderId="67" xfId="4" applyNumberFormat="1" applyFont="1" applyBorder="1" applyAlignment="1">
      <alignment horizontal="center" vertical="center" wrapText="1"/>
    </xf>
    <xf numFmtId="0" fontId="5" fillId="0" borderId="3" xfId="4" applyFont="1" applyBorder="1" applyAlignment="1">
      <alignment horizontal="center" vertical="center"/>
    </xf>
    <xf numFmtId="0" fontId="5" fillId="0" borderId="6" xfId="4" applyFont="1" applyBorder="1" applyAlignment="1">
      <alignment horizontal="center" vertical="center"/>
    </xf>
    <xf numFmtId="0" fontId="5" fillId="0" borderId="52" xfId="4" applyFont="1" applyBorder="1" applyAlignment="1">
      <alignment horizontal="center" vertical="center"/>
    </xf>
    <xf numFmtId="0" fontId="3" fillId="7" borderId="28" xfId="0" applyFont="1" applyFill="1" applyBorder="1" applyAlignment="1" applyProtection="1">
      <alignment horizontal="center" vertical="center"/>
      <protection locked="0"/>
    </xf>
    <xf numFmtId="0" fontId="3" fillId="7" borderId="30" xfId="0" applyFont="1" applyFill="1" applyBorder="1" applyAlignment="1" applyProtection="1">
      <alignment horizontal="center" vertical="center"/>
      <protection locked="0"/>
    </xf>
    <xf numFmtId="0" fontId="5" fillId="0" borderId="40" xfId="4" applyFont="1" applyBorder="1" applyAlignment="1">
      <alignment horizontal="center" vertical="center"/>
    </xf>
    <xf numFmtId="0" fontId="5" fillId="0" borderId="75" xfId="4" applyFont="1" applyBorder="1" applyAlignment="1">
      <alignment horizontal="center" vertical="center"/>
    </xf>
    <xf numFmtId="177" fontId="28" fillId="0" borderId="10" xfId="4" applyNumberFormat="1" applyFont="1" applyBorder="1" applyAlignment="1">
      <alignment horizontal="center" vertical="center"/>
    </xf>
    <xf numFmtId="0" fontId="3" fillId="9" borderId="24" xfId="0" applyFont="1" applyFill="1" applyBorder="1" applyAlignment="1" applyProtection="1">
      <alignment horizontal="center" vertical="center"/>
      <protection locked="0"/>
    </xf>
    <xf numFmtId="0" fontId="3" fillId="9" borderId="29" xfId="0" applyFont="1" applyFill="1" applyBorder="1" applyAlignment="1" applyProtection="1">
      <alignment horizontal="center" vertical="center"/>
      <protection locked="0"/>
    </xf>
    <xf numFmtId="0" fontId="5" fillId="9" borderId="20" xfId="4" applyFont="1" applyFill="1" applyBorder="1" applyAlignment="1" applyProtection="1">
      <alignment horizontal="center" vertical="center"/>
      <protection locked="0"/>
    </xf>
    <xf numFmtId="0" fontId="5" fillId="9" borderId="21" xfId="4" applyFont="1" applyFill="1" applyBorder="1" applyAlignment="1" applyProtection="1">
      <alignment horizontal="center" vertical="center"/>
      <protection locked="0"/>
    </xf>
    <xf numFmtId="0" fontId="5" fillId="9" borderId="22" xfId="4" applyFont="1" applyFill="1" applyBorder="1" applyAlignment="1" applyProtection="1">
      <alignment horizontal="center" vertical="center"/>
      <protection locked="0"/>
    </xf>
    <xf numFmtId="0" fontId="27" fillId="0" borderId="9" xfId="0" applyFont="1" applyBorder="1" applyAlignment="1">
      <alignment horizontal="center" vertical="center" wrapText="1"/>
    </xf>
    <xf numFmtId="0" fontId="27" fillId="0" borderId="1" xfId="0" applyFont="1" applyBorder="1" applyAlignment="1">
      <alignment horizontal="center" vertical="center" wrapText="1"/>
    </xf>
    <xf numFmtId="0" fontId="3" fillId="9" borderId="78" xfId="0" applyFont="1" applyFill="1" applyBorder="1" applyAlignment="1" applyProtection="1">
      <alignment horizontal="left" vertical="center"/>
      <protection locked="0"/>
    </xf>
    <xf numFmtId="0" fontId="5" fillId="0" borderId="56" xfId="4" applyFont="1" applyBorder="1" applyAlignment="1">
      <alignment horizontal="center" wrapText="1"/>
    </xf>
    <xf numFmtId="0" fontId="5" fillId="0" borderId="40" xfId="4" applyFont="1" applyBorder="1" applyAlignment="1">
      <alignment horizontal="center" wrapText="1"/>
    </xf>
    <xf numFmtId="0" fontId="5" fillId="0" borderId="84" xfId="4" applyFont="1" applyBorder="1" applyAlignment="1">
      <alignment horizontal="center" wrapText="1"/>
    </xf>
    <xf numFmtId="0" fontId="3" fillId="7" borderId="22" xfId="0" applyFont="1" applyFill="1" applyBorder="1" applyAlignment="1" applyProtection="1">
      <alignment horizontal="center" vertical="center"/>
      <protection locked="0"/>
    </xf>
    <xf numFmtId="0" fontId="5" fillId="0" borderId="12" xfId="4" applyFont="1" applyBorder="1" applyAlignment="1">
      <alignment horizontal="center" vertical="center" shrinkToFit="1"/>
    </xf>
    <xf numFmtId="0" fontId="5" fillId="0" borderId="18" xfId="4" applyFont="1" applyBorder="1" applyAlignment="1">
      <alignment horizontal="center" vertical="center" shrinkToFit="1"/>
    </xf>
    <xf numFmtId="0" fontId="5" fillId="0" borderId="18" xfId="4" applyFont="1" applyBorder="1" applyAlignment="1">
      <alignment horizontal="left" vertical="center" shrinkToFit="1"/>
    </xf>
    <xf numFmtId="0" fontId="5" fillId="0" borderId="69" xfId="4" applyFont="1" applyBorder="1" applyAlignment="1">
      <alignment horizontal="left" vertical="center" shrinkToFit="1"/>
    </xf>
    <xf numFmtId="0" fontId="5" fillId="0" borderId="90" xfId="4" applyFont="1" applyBorder="1" applyAlignment="1">
      <alignment horizontal="center" vertical="center" shrinkToFit="1"/>
    </xf>
    <xf numFmtId="179" fontId="5" fillId="0" borderId="90" xfId="4" applyNumberFormat="1" applyFont="1" applyBorder="1" applyAlignment="1">
      <alignment horizontal="center" vertical="center"/>
    </xf>
    <xf numFmtId="179" fontId="5" fillId="0" borderId="18" xfId="4" applyNumberFormat="1" applyFont="1" applyBorder="1" applyAlignment="1">
      <alignment horizontal="center" vertical="center"/>
    </xf>
    <xf numFmtId="0" fontId="5" fillId="0" borderId="83" xfId="4" applyFont="1" applyBorder="1" applyAlignment="1">
      <alignment horizontal="left" vertical="top" wrapText="1"/>
    </xf>
    <xf numFmtId="0" fontId="5" fillId="0" borderId="40" xfId="4" applyFont="1" applyBorder="1" applyAlignment="1">
      <alignment horizontal="left" vertical="top" wrapText="1"/>
    </xf>
    <xf numFmtId="0" fontId="5" fillId="0" borderId="40" xfId="4" applyFont="1" applyBorder="1" applyAlignment="1">
      <alignment horizontal="center" vertical="center" wrapText="1"/>
    </xf>
    <xf numFmtId="0" fontId="5" fillId="0" borderId="84" xfId="4" applyFont="1" applyBorder="1" applyAlignment="1">
      <alignment horizontal="center" vertical="center" wrapText="1"/>
    </xf>
    <xf numFmtId="0" fontId="5" fillId="0" borderId="0" xfId="4" applyFont="1" applyAlignment="1">
      <alignment horizontal="center" vertical="center" wrapText="1"/>
    </xf>
    <xf numFmtId="0" fontId="5" fillId="0" borderId="11" xfId="4" applyFont="1" applyBorder="1" applyAlignment="1">
      <alignment horizontal="center" vertical="center" wrapText="1"/>
    </xf>
    <xf numFmtId="0" fontId="5" fillId="0" borderId="10" xfId="4" applyFont="1" applyBorder="1" applyAlignment="1">
      <alignment horizontal="center" vertical="center" wrapText="1"/>
    </xf>
    <xf numFmtId="0" fontId="5" fillId="0" borderId="17" xfId="4" applyFont="1" applyBorder="1" applyAlignment="1">
      <alignment horizontal="center" vertical="center" wrapText="1"/>
    </xf>
    <xf numFmtId="185" fontId="5" fillId="0" borderId="90" xfId="4" applyNumberFormat="1" applyFont="1" applyBorder="1" applyAlignment="1">
      <alignment horizontal="center" vertical="center"/>
    </xf>
  </cellXfs>
  <cellStyles count="9">
    <cellStyle name="Euro" xfId="1"/>
    <cellStyle name="Standard_PR00 080811" xfId="2"/>
    <cellStyle name="ハイパーリンク" xfId="8" builtinId="8"/>
    <cellStyle name="標準" xfId="0" builtinId="0"/>
    <cellStyle name="標準 2" xfId="3"/>
    <cellStyle name="標準 2 2" xfId="6"/>
    <cellStyle name="標準 6" xfId="7"/>
    <cellStyle name="標準_申請書のEXCEL化" xfId="4"/>
    <cellStyle name="標準_申請書のEXCEL化.xls" xfId="5"/>
  </cellStyles>
  <dxfs count="271">
    <dxf>
      <fill>
        <patternFill>
          <bgColor rgb="FFFF0000"/>
        </patternFill>
      </fill>
    </dxf>
    <dxf>
      <fill>
        <patternFill>
          <bgColor rgb="FFFF0000"/>
        </patternFill>
      </fill>
    </dxf>
    <dxf>
      <fill>
        <patternFill>
          <bgColor rgb="FFFF0000"/>
        </patternFill>
      </fill>
    </dxf>
    <dxf>
      <fill>
        <patternFill>
          <bgColor rgb="FFFF0000"/>
        </patternFill>
      </fill>
    </dxf>
    <dxf>
      <font>
        <color rgb="FFFF0000"/>
      </font>
    </dxf>
    <dxf>
      <fill>
        <patternFill>
          <bgColor rgb="FFFF0000"/>
        </patternFill>
      </fill>
    </dxf>
    <dxf>
      <fill>
        <patternFill>
          <bgColor rgb="FFFF0000"/>
        </patternFill>
      </fill>
    </dxf>
    <dxf>
      <font>
        <color theme="0" tint="-0.34998626667073579"/>
      </font>
      <border>
        <right style="thin">
          <color theme="0" tint="-0.34998626667073579"/>
        </right>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rgb="FFFF0000"/>
      </font>
      <border>
        <left style="thin">
          <color rgb="FFFF0000"/>
        </left>
        <right style="thin">
          <color rgb="FFFF0000"/>
        </right>
        <vertical/>
        <horizontal/>
      </border>
    </dxf>
    <dxf>
      <font>
        <color rgb="FFFF0000"/>
      </font>
      <border>
        <left style="thin">
          <color rgb="FFFF0000"/>
        </left>
        <right style="thin">
          <color rgb="FFFF0000"/>
        </right>
        <vertical/>
        <horizontal/>
      </border>
    </dxf>
    <dxf>
      <font>
        <color rgb="FFFF0000"/>
      </font>
      <border>
        <left style="thin">
          <color rgb="FFFF0000"/>
        </left>
        <right style="thin">
          <color rgb="FFFF0000"/>
        </right>
      </border>
    </dxf>
    <dxf>
      <font>
        <color theme="0" tint="-0.34998626667073579"/>
      </font>
      <border>
        <left/>
        <right/>
        <vertical/>
        <horizontal/>
      </border>
    </dxf>
    <dxf>
      <font>
        <color theme="0" tint="-0.34998626667073579"/>
      </font>
      <border>
        <left/>
        <right/>
      </border>
    </dxf>
    <dxf>
      <font>
        <color theme="0" tint="-0.34998626667073579"/>
      </font>
      <border>
        <left/>
        <right/>
        <vertical/>
        <horizontal/>
      </border>
    </dxf>
    <dxf>
      <font>
        <color theme="0" tint="-0.34998626667073579"/>
      </font>
      <border>
        <left/>
        <right/>
        <vertical/>
        <horizontal/>
      </border>
    </dxf>
    <dxf>
      <font>
        <color rgb="FFFF0000"/>
      </font>
      <border>
        <right style="thin">
          <color rgb="FFFF0000"/>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rgb="FFFF0000"/>
      </font>
      <border>
        <left style="thin">
          <color rgb="FFFF0000"/>
        </left>
        <right style="thin">
          <color rgb="FFFF0000"/>
        </right>
        <vertical/>
        <horizontal/>
      </border>
    </dxf>
    <dxf>
      <font>
        <color rgb="FFFF0000"/>
      </font>
      <border>
        <left style="thin">
          <color rgb="FFFF0000"/>
        </left>
        <right style="thin">
          <color rgb="FFFF0000"/>
        </right>
        <vertical/>
        <horizontal/>
      </border>
    </dxf>
    <dxf>
      <font>
        <color rgb="FFFF0000"/>
      </font>
      <border>
        <left style="thin">
          <color rgb="FFFF0000"/>
        </left>
        <right style="thin">
          <color rgb="FFFF0000"/>
        </right>
        <vertical/>
        <horizontal/>
      </border>
    </dxf>
    <dxf>
      <font>
        <color rgb="FFFF0000"/>
      </font>
      <border>
        <left style="thin">
          <color rgb="FFFF0000"/>
        </left>
        <right style="thin">
          <color rgb="FFFF0000"/>
        </right>
        <top style="thin">
          <color rgb="FFFF0000"/>
        </top>
        <bottom style="thin">
          <color rgb="FFFF0000"/>
        </bottom>
      </border>
    </dxf>
    <dxf>
      <fill>
        <patternFill>
          <bgColor rgb="FFFF0000"/>
        </patternFill>
      </fill>
    </dxf>
    <dxf>
      <font>
        <color auto="1"/>
      </font>
    </dxf>
    <dxf>
      <font>
        <color rgb="FFFF0000"/>
      </font>
      <border>
        <left style="thin">
          <color rgb="FFFF0000"/>
        </left>
        <right style="thin">
          <color rgb="FFFF0000"/>
        </right>
        <vertical/>
        <horizontal/>
      </border>
    </dxf>
    <dxf>
      <font>
        <color rgb="FFFF0000"/>
      </font>
      <border>
        <left style="thin">
          <color rgb="FFFF0000"/>
        </left>
        <right style="thin">
          <color rgb="FFFF0000"/>
        </right>
        <vertical/>
        <horizontal/>
      </border>
    </dxf>
    <dxf>
      <font>
        <color rgb="FFFF0000"/>
      </font>
      <border>
        <left style="thin">
          <color rgb="FFFF0000"/>
        </left>
        <right style="thin">
          <color rgb="FFFF0000"/>
        </right>
        <vertical/>
        <horizontal/>
      </border>
    </dxf>
    <dxf>
      <font>
        <color theme="0" tint="-0.34998626667073579"/>
      </font>
      <border>
        <left/>
        <right/>
      </border>
    </dxf>
    <dxf>
      <font>
        <color rgb="FFFF0000"/>
      </font>
    </dxf>
    <dxf>
      <font>
        <color rgb="FFFF0000"/>
      </font>
      <border>
        <left style="thin">
          <color rgb="FFFF0000"/>
        </left>
        <right style="thin">
          <color rgb="FFFF0000"/>
        </right>
        <top style="thin">
          <color rgb="FFFF0000"/>
        </top>
        <bottom style="thin">
          <color rgb="FFFF0000"/>
        </bottom>
        <vertical/>
        <horizontal/>
      </border>
    </dxf>
    <dxf>
      <font>
        <color rgb="FFFF0000"/>
      </font>
      <border>
        <left style="thin">
          <color rgb="FFFF0000"/>
        </left>
        <right style="thin">
          <color rgb="FFFF0000"/>
        </right>
        <top style="thin">
          <color rgb="FFFF0000"/>
        </top>
        <bottom style="thin">
          <color rgb="FFFF0000"/>
        </bottom>
        <vertical/>
        <horizontal/>
      </border>
    </dxf>
    <dxf>
      <font>
        <color rgb="FFFF0000"/>
      </font>
      <border>
        <left style="thin">
          <color rgb="FFFF0000"/>
        </left>
        <right style="thin">
          <color rgb="FFFF0000"/>
        </right>
        <top style="thin">
          <color rgb="FFFF0000"/>
        </top>
        <bottom style="thin">
          <color rgb="FFFF0000"/>
        </bottom>
        <vertical/>
        <horizontal/>
      </border>
    </dxf>
    <dxf>
      <font>
        <color rgb="FFFF0000"/>
      </font>
      <border>
        <left style="thin">
          <color rgb="FFFF0000"/>
        </left>
        <right style="thin">
          <color rgb="FFFF0000"/>
        </right>
        <top style="thin">
          <color rgb="FFFF0000"/>
        </top>
        <bottom style="thin">
          <color rgb="FFFF0000"/>
        </bottom>
        <vertical/>
        <horizontal/>
      </border>
    </dxf>
    <dxf>
      <font>
        <color rgb="FFFF0000"/>
      </font>
      <border>
        <left style="thin">
          <color rgb="FFFF0000"/>
        </left>
        <right style="thin">
          <color rgb="FFFF0000"/>
        </right>
        <top style="thin">
          <color rgb="FFFF0000"/>
        </top>
        <bottom style="thin">
          <color rgb="FFFF0000"/>
        </bottom>
        <vertical/>
        <horizontal/>
      </border>
    </dxf>
    <dxf>
      <font>
        <color rgb="FFFF0000"/>
      </font>
      <border>
        <left style="thin">
          <color rgb="FFFF0000"/>
        </left>
        <right style="thin">
          <color rgb="FFFF0000"/>
        </right>
        <top style="thin">
          <color rgb="FFFF0000"/>
        </top>
        <bottom style="thin">
          <color rgb="FFFF0000"/>
        </bottom>
        <vertical/>
        <horizontal/>
      </border>
    </dxf>
    <dxf>
      <font>
        <color rgb="FFFF0000"/>
      </font>
      <border>
        <left style="thin">
          <color rgb="FFFF0000"/>
        </left>
        <right style="thin">
          <color rgb="FFFF0000"/>
        </right>
        <top style="thin">
          <color rgb="FFFF0000"/>
        </top>
        <bottom style="thin">
          <color rgb="FFFF0000"/>
        </bottom>
        <vertical/>
        <horizontal/>
      </border>
    </dxf>
    <dxf>
      <font>
        <color rgb="FFFF0000"/>
      </font>
      <border>
        <left style="thin">
          <color rgb="FFFF0000"/>
        </left>
        <right style="thin">
          <color rgb="FFFF0000"/>
        </right>
        <top style="thin">
          <color rgb="FFFF0000"/>
        </top>
        <bottom style="thin">
          <color rgb="FFFF0000"/>
        </bottom>
        <vertical/>
        <horizontal/>
      </border>
    </dxf>
    <dxf>
      <font>
        <color rgb="FFFF0000"/>
      </font>
      <border>
        <left style="thin">
          <color rgb="FFFF0000"/>
        </left>
        <right style="thin">
          <color rgb="FFFF0000"/>
        </right>
        <top style="thin">
          <color rgb="FFFF0000"/>
        </top>
        <bottom style="thin">
          <color rgb="FFFF0000"/>
        </bottom>
      </border>
    </dxf>
    <dxf>
      <font>
        <color rgb="FFFF0000"/>
      </font>
      <border>
        <left style="thin">
          <color rgb="FFFF0000"/>
        </left>
        <right style="thin">
          <color rgb="FFFF0000"/>
        </right>
        <top style="thin">
          <color rgb="FFFF0000"/>
        </top>
        <bottom style="thin">
          <color rgb="FFFF0000"/>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solid">
          <fgColor auto="1"/>
          <bgColor rgb="FFFF0000"/>
        </patternFill>
      </fill>
    </dxf>
    <dxf>
      <fill>
        <patternFill>
          <bgColor rgb="FFFF0000"/>
        </patternFill>
      </fill>
    </dxf>
    <dxf>
      <fill>
        <patternFill patternType="none">
          <bgColor auto="1"/>
        </patternFill>
      </fill>
      <border>
        <left/>
        <right style="thin">
          <color auto="1"/>
        </right>
        <bottom style="thin">
          <color auto="1"/>
        </bottom>
        <vertical/>
        <horizontal/>
      </border>
    </dxf>
    <dxf>
      <fill>
        <patternFill>
          <bgColor rgb="FFFF0000"/>
        </patternFill>
      </fill>
    </dxf>
    <dxf>
      <fill>
        <patternFill patternType="solid">
          <bgColor theme="0" tint="-0.24994659260841701"/>
        </patternFill>
      </fill>
    </dxf>
    <dxf>
      <fill>
        <patternFill>
          <bgColor rgb="FFFF0000"/>
        </patternFill>
      </fill>
    </dxf>
    <dxf>
      <fill>
        <patternFill>
          <bgColor rgb="FFFF0000"/>
        </patternFill>
      </fill>
    </dxf>
    <dxf>
      <fill>
        <patternFill>
          <fgColor rgb="FFFF0000"/>
          <bgColor rgb="FFFF0000"/>
        </patternFill>
      </fill>
    </dxf>
    <dxf>
      <fill>
        <patternFill>
          <bgColor rgb="FFFF0000"/>
        </patternFill>
      </fill>
    </dxf>
    <dxf>
      <font>
        <color rgb="FFFF0000"/>
      </font>
    </dxf>
    <dxf>
      <fill>
        <patternFill>
          <bgColor rgb="FFFF0000"/>
        </patternFill>
      </fill>
    </dxf>
    <dxf>
      <font>
        <color auto="1"/>
      </font>
      <fill>
        <patternFill>
          <bgColor rgb="FFFF0000"/>
        </patternFill>
      </fill>
    </dxf>
    <dxf>
      <font>
        <color theme="0" tint="-0.34998626667073579"/>
      </font>
      <border>
        <right style="thin">
          <color theme="0" tint="-0.34998626667073579"/>
        </right>
        <vertical/>
        <horizontal/>
      </border>
    </dxf>
    <dxf>
      <fill>
        <patternFill>
          <bgColor rgb="FFFF0000"/>
        </patternFill>
      </fill>
    </dxf>
    <dxf>
      <font>
        <color rgb="FFFF0000"/>
      </font>
    </dxf>
    <dxf>
      <fill>
        <patternFill>
          <bgColor rgb="FFFF0000"/>
        </patternFill>
      </fill>
    </dxf>
    <dxf>
      <fill>
        <patternFill>
          <bgColor rgb="FFFF0000"/>
        </patternFill>
      </fill>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rgb="FFFF0000"/>
      </font>
      <border>
        <left style="thin">
          <color rgb="FFFF0000"/>
        </left>
        <right style="thin">
          <color rgb="FFFF0000"/>
        </right>
        <vertical/>
        <horizontal/>
      </border>
    </dxf>
    <dxf>
      <font>
        <color rgb="FFFF0000"/>
      </font>
      <border>
        <left style="thin">
          <color rgb="FFFF0000"/>
        </left>
        <right style="thin">
          <color rgb="FFFF0000"/>
        </right>
        <vertical/>
        <horizontal/>
      </border>
    </dxf>
    <dxf>
      <font>
        <color rgb="FFFF0000"/>
      </font>
      <border>
        <left style="thin">
          <color rgb="FFFF0000"/>
        </left>
        <right style="thin">
          <color rgb="FFFF0000"/>
        </right>
      </border>
    </dxf>
    <dxf>
      <font>
        <color theme="0" tint="-0.34998626667073579"/>
      </font>
      <border>
        <left/>
        <right/>
        <vertical/>
        <horizontal/>
      </border>
    </dxf>
    <dxf>
      <font>
        <color theme="0" tint="-0.34998626667073579"/>
      </font>
      <border>
        <left/>
        <right/>
      </border>
    </dxf>
    <dxf>
      <font>
        <color theme="0" tint="-0.34998626667073579"/>
      </font>
      <border>
        <left/>
        <right/>
        <vertical/>
        <horizontal/>
      </border>
    </dxf>
    <dxf>
      <font>
        <color theme="0" tint="-0.34998626667073579"/>
      </font>
      <border>
        <left/>
        <right/>
        <vertical/>
        <horizontal/>
      </border>
    </dxf>
    <dxf>
      <font>
        <color rgb="FFFF0000"/>
      </font>
      <border>
        <right style="thin">
          <color rgb="FFFF0000"/>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rgb="FFFF0000"/>
      </font>
      <border>
        <left style="thin">
          <color rgb="FFFF0000"/>
        </left>
        <right style="thin">
          <color rgb="FFFF0000"/>
        </right>
        <vertical/>
        <horizontal/>
      </border>
    </dxf>
    <dxf>
      <font>
        <color rgb="FFFF0000"/>
      </font>
      <border>
        <left style="thin">
          <color rgb="FFFF0000"/>
        </left>
        <right style="thin">
          <color rgb="FFFF0000"/>
        </right>
        <vertical/>
        <horizontal/>
      </border>
    </dxf>
    <dxf>
      <font>
        <color rgb="FFFF0000"/>
      </font>
      <border>
        <left style="thin">
          <color rgb="FFFF0000"/>
        </left>
        <right style="thin">
          <color rgb="FFFF0000"/>
        </right>
        <vertical/>
        <horizontal/>
      </border>
    </dxf>
    <dxf>
      <font>
        <color rgb="FFFF0000"/>
      </font>
      <border>
        <left style="thin">
          <color rgb="FFFF0000"/>
        </left>
        <right style="thin">
          <color rgb="FFFF0000"/>
        </right>
        <top style="thin">
          <color rgb="FFFF0000"/>
        </top>
        <bottom style="thin">
          <color rgb="FFFF0000"/>
        </bottom>
      </border>
    </dxf>
    <dxf>
      <fill>
        <patternFill>
          <bgColor rgb="FFFF0000"/>
        </patternFill>
      </fill>
    </dxf>
    <dxf>
      <font>
        <color auto="1"/>
      </font>
    </dxf>
    <dxf>
      <font>
        <color rgb="FFFF0000"/>
      </font>
      <border>
        <left style="thin">
          <color rgb="FFFF0000"/>
        </left>
        <right style="thin">
          <color rgb="FFFF0000"/>
        </right>
        <vertical/>
        <horizontal/>
      </border>
    </dxf>
    <dxf>
      <font>
        <color rgb="FFFF0000"/>
      </font>
      <border>
        <left style="thin">
          <color rgb="FFFF0000"/>
        </left>
        <right style="thin">
          <color rgb="FFFF0000"/>
        </right>
        <vertical/>
        <horizontal/>
      </border>
    </dxf>
    <dxf>
      <font>
        <color rgb="FFFF0000"/>
      </font>
      <border>
        <left style="thin">
          <color rgb="FFFF0000"/>
        </left>
        <right style="thin">
          <color rgb="FFFF0000"/>
        </right>
        <vertical/>
        <horizontal/>
      </border>
    </dxf>
    <dxf>
      <font>
        <color theme="0" tint="-0.34998626667073579"/>
      </font>
      <border>
        <left/>
        <right/>
      </border>
    </dxf>
    <dxf>
      <font>
        <color rgb="FFFF0000"/>
      </font>
    </dxf>
    <dxf>
      <font>
        <color rgb="FFFF0000"/>
      </font>
      <border>
        <left style="thin">
          <color rgb="FFFF0000"/>
        </left>
        <right style="thin">
          <color rgb="FFFF0000"/>
        </right>
        <top style="thin">
          <color rgb="FFFF0000"/>
        </top>
        <bottom style="thin">
          <color rgb="FFFF0000"/>
        </bottom>
        <vertical/>
        <horizontal/>
      </border>
    </dxf>
    <dxf>
      <font>
        <color rgb="FFFF0000"/>
      </font>
      <border>
        <left style="thin">
          <color rgb="FFFF0000"/>
        </left>
        <right style="thin">
          <color rgb="FFFF0000"/>
        </right>
        <top style="thin">
          <color rgb="FFFF0000"/>
        </top>
        <bottom style="thin">
          <color rgb="FFFF0000"/>
        </bottom>
        <vertical/>
        <horizontal/>
      </border>
    </dxf>
    <dxf>
      <font>
        <color rgb="FFFF0000"/>
      </font>
      <border>
        <left style="thin">
          <color rgb="FFFF0000"/>
        </left>
        <right style="thin">
          <color rgb="FFFF0000"/>
        </right>
        <top style="thin">
          <color rgb="FFFF0000"/>
        </top>
        <bottom style="thin">
          <color rgb="FFFF0000"/>
        </bottom>
        <vertical/>
        <horizontal/>
      </border>
    </dxf>
    <dxf>
      <font>
        <color rgb="FFFF0000"/>
      </font>
      <border>
        <left style="thin">
          <color rgb="FFFF0000"/>
        </left>
        <right style="thin">
          <color rgb="FFFF0000"/>
        </right>
        <top style="thin">
          <color rgb="FFFF0000"/>
        </top>
        <bottom style="thin">
          <color rgb="FFFF0000"/>
        </bottom>
        <vertical/>
        <horizontal/>
      </border>
    </dxf>
    <dxf>
      <font>
        <color rgb="FFFF0000"/>
      </font>
      <border>
        <left style="thin">
          <color rgb="FFFF0000"/>
        </left>
        <right style="thin">
          <color rgb="FFFF0000"/>
        </right>
        <top style="thin">
          <color rgb="FFFF0000"/>
        </top>
        <bottom style="thin">
          <color rgb="FFFF0000"/>
        </bottom>
        <vertical/>
        <horizontal/>
      </border>
    </dxf>
    <dxf>
      <font>
        <color rgb="FFFF0000"/>
      </font>
      <border>
        <left style="thin">
          <color rgb="FFFF0000"/>
        </left>
        <right style="thin">
          <color rgb="FFFF0000"/>
        </right>
        <top style="thin">
          <color rgb="FFFF0000"/>
        </top>
        <bottom style="thin">
          <color rgb="FFFF0000"/>
        </bottom>
        <vertical/>
        <horizontal/>
      </border>
    </dxf>
    <dxf>
      <font>
        <color rgb="FFFF0000"/>
      </font>
      <border>
        <left style="thin">
          <color rgb="FFFF0000"/>
        </left>
        <right style="thin">
          <color rgb="FFFF0000"/>
        </right>
        <top style="thin">
          <color rgb="FFFF0000"/>
        </top>
        <bottom style="thin">
          <color rgb="FFFF0000"/>
        </bottom>
        <vertical/>
        <horizontal/>
      </border>
    </dxf>
    <dxf>
      <font>
        <color rgb="FFFF0000"/>
      </font>
      <border>
        <left style="thin">
          <color rgb="FFFF0000"/>
        </left>
        <right style="thin">
          <color rgb="FFFF0000"/>
        </right>
        <top style="thin">
          <color rgb="FFFF0000"/>
        </top>
        <bottom style="thin">
          <color rgb="FFFF0000"/>
        </bottom>
        <vertical/>
        <horizontal/>
      </border>
    </dxf>
    <dxf>
      <font>
        <color rgb="FFFF0000"/>
      </font>
      <border>
        <left style="thin">
          <color rgb="FFFF0000"/>
        </left>
        <right style="thin">
          <color rgb="FFFF0000"/>
        </right>
        <top style="thin">
          <color rgb="FFFF0000"/>
        </top>
        <bottom style="thin">
          <color rgb="FFFF0000"/>
        </bottom>
      </border>
    </dxf>
    <dxf>
      <font>
        <color rgb="FFFF0000"/>
      </font>
      <border>
        <left style="thin">
          <color rgb="FFFF0000"/>
        </left>
        <right style="thin">
          <color rgb="FFFF0000"/>
        </right>
        <top style="thin">
          <color rgb="FFFF0000"/>
        </top>
        <bottom style="thin">
          <color rgb="FFFF0000"/>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solid">
          <fgColor auto="1"/>
          <bgColor rgb="FFFF0000"/>
        </patternFill>
      </fill>
    </dxf>
    <dxf>
      <fill>
        <patternFill>
          <bgColor rgb="FFFF0000"/>
        </patternFill>
      </fill>
    </dxf>
    <dxf>
      <fill>
        <patternFill patternType="none">
          <bgColor auto="1"/>
        </patternFill>
      </fill>
      <border>
        <left/>
        <right style="thin">
          <color auto="1"/>
        </right>
        <bottom style="thin">
          <color auto="1"/>
        </bottom>
        <vertical/>
        <horizontal/>
      </border>
    </dxf>
    <dxf>
      <fill>
        <patternFill>
          <bgColor rgb="FFFF0000"/>
        </patternFill>
      </fill>
    </dxf>
    <dxf>
      <fill>
        <patternFill patternType="solid">
          <bgColor theme="0" tint="-0.24994659260841701"/>
        </patternFill>
      </fill>
    </dxf>
    <dxf>
      <fill>
        <patternFill>
          <bgColor rgb="FFFF0000"/>
        </patternFill>
      </fill>
    </dxf>
    <dxf>
      <fill>
        <patternFill>
          <bgColor rgb="FFFF0000"/>
        </patternFill>
      </fill>
    </dxf>
    <dxf>
      <fill>
        <patternFill>
          <fgColor rgb="FFFF0000"/>
          <bgColor rgb="FFFF0000"/>
        </patternFill>
      </fill>
    </dxf>
    <dxf>
      <fill>
        <patternFill>
          <bgColor rgb="FFFF0000"/>
        </patternFill>
      </fill>
    </dxf>
    <dxf>
      <font>
        <color rgb="FFFF0000"/>
      </font>
      <border>
        <left style="thin">
          <color rgb="FFFF0000"/>
        </left>
        <right style="thin">
          <color rgb="FFFF0000"/>
        </right>
        <top style="thin">
          <color rgb="FFFF0000"/>
        </top>
        <bottom style="thin">
          <color rgb="FFFF0000"/>
        </bottom>
        <vertical/>
        <horizontal/>
      </border>
    </dxf>
    <dxf>
      <font>
        <color rgb="FFFF0000"/>
      </font>
    </dxf>
    <dxf>
      <font>
        <color rgb="FFFF0000"/>
      </font>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theme="0" tint="-0.34998626667073579"/>
      </font>
      <border>
        <right style="thin">
          <color theme="0" tint="-0.34998626667073579"/>
        </right>
        <vertical/>
        <horizontal/>
      </border>
    </dxf>
    <dxf>
      <fill>
        <patternFill>
          <bgColor rgb="FFFF0000"/>
        </patternFill>
      </fill>
    </dxf>
    <dxf>
      <fill>
        <patternFill>
          <bgColor rgb="FFFF0000"/>
        </patternFill>
      </fill>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rgb="FFFF0000"/>
      </font>
      <border>
        <left style="thin">
          <color rgb="FFFF0000"/>
        </left>
        <right style="thin">
          <color rgb="FFFF0000"/>
        </right>
        <vertical/>
        <horizontal/>
      </border>
    </dxf>
    <dxf>
      <font>
        <color rgb="FFFF0000"/>
      </font>
      <border>
        <left style="thin">
          <color rgb="FFFF0000"/>
        </left>
        <right style="thin">
          <color rgb="FFFF0000"/>
        </right>
        <vertical/>
        <horizontal/>
      </border>
    </dxf>
    <dxf>
      <font>
        <color rgb="FFFF0000"/>
      </font>
      <border>
        <left style="thin">
          <color rgb="FFFF0000"/>
        </left>
        <right style="thin">
          <color rgb="FFFF0000"/>
        </right>
      </border>
    </dxf>
    <dxf>
      <font>
        <color theme="0" tint="-0.34998626667073579"/>
      </font>
      <border>
        <left/>
        <right/>
        <vertical/>
        <horizontal/>
      </border>
    </dxf>
    <dxf>
      <font>
        <color theme="0" tint="-0.34998626667073579"/>
      </font>
      <border>
        <left/>
        <right/>
      </border>
    </dxf>
    <dxf>
      <font>
        <color theme="0" tint="-0.34998626667073579"/>
      </font>
      <border>
        <left/>
        <right/>
        <vertical/>
        <horizontal/>
      </border>
    </dxf>
    <dxf>
      <font>
        <color theme="0" tint="-0.34998626667073579"/>
      </font>
      <border>
        <left/>
        <right/>
        <vertical/>
        <horizontal/>
      </border>
    </dxf>
    <dxf>
      <font>
        <color rgb="FFFF0000"/>
      </font>
      <border>
        <right style="thin">
          <color rgb="FFFF0000"/>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theme="0" tint="-0.34998626667073579"/>
      </font>
      <border>
        <left/>
        <right/>
        <vertical/>
        <horizontal/>
      </border>
    </dxf>
    <dxf>
      <font>
        <color rgb="FFFF0000"/>
      </font>
      <border>
        <left style="thin">
          <color rgb="FFFF0000"/>
        </left>
        <right style="thin">
          <color rgb="FFFF0000"/>
        </right>
        <vertical/>
        <horizontal/>
      </border>
    </dxf>
    <dxf>
      <font>
        <color rgb="FFFF0000"/>
      </font>
      <border>
        <left style="thin">
          <color rgb="FFFF0000"/>
        </left>
        <right style="thin">
          <color rgb="FFFF0000"/>
        </right>
        <vertical/>
        <horizontal/>
      </border>
    </dxf>
    <dxf>
      <font>
        <color rgb="FFFF0000"/>
      </font>
      <border>
        <left style="thin">
          <color rgb="FFFF0000"/>
        </left>
        <right style="thin">
          <color rgb="FFFF0000"/>
        </right>
        <vertical/>
        <horizontal/>
      </border>
    </dxf>
    <dxf>
      <font>
        <color rgb="FFFF0000"/>
      </font>
      <border>
        <left style="thin">
          <color rgb="FFFF0000"/>
        </left>
        <right style="thin">
          <color rgb="FFFF0000"/>
        </right>
        <top style="thin">
          <color rgb="FFFF0000"/>
        </top>
        <bottom style="thin">
          <color rgb="FFFF0000"/>
        </bottom>
      </border>
    </dxf>
    <dxf>
      <fill>
        <patternFill>
          <bgColor rgb="FFFF0000"/>
        </patternFill>
      </fill>
    </dxf>
    <dxf>
      <font>
        <color auto="1"/>
      </font>
    </dxf>
    <dxf>
      <font>
        <color rgb="FFFF0000"/>
      </font>
      <border>
        <left style="thin">
          <color rgb="FFFF0000"/>
        </left>
        <right style="thin">
          <color rgb="FFFF0000"/>
        </right>
        <vertical/>
        <horizontal/>
      </border>
    </dxf>
    <dxf>
      <font>
        <color rgb="FFFF0000"/>
      </font>
      <border>
        <left style="thin">
          <color rgb="FFFF0000"/>
        </left>
        <right style="thin">
          <color rgb="FFFF0000"/>
        </right>
        <vertical/>
        <horizontal/>
      </border>
    </dxf>
    <dxf>
      <font>
        <color rgb="FFFF0000"/>
      </font>
      <border>
        <left style="thin">
          <color rgb="FFFF0000"/>
        </left>
        <right style="thin">
          <color rgb="FFFF0000"/>
        </right>
        <vertical/>
        <horizontal/>
      </border>
    </dxf>
    <dxf>
      <font>
        <color theme="0" tint="-0.34998626667073579"/>
      </font>
      <border>
        <left/>
        <right/>
      </border>
    </dxf>
    <dxf>
      <font>
        <color rgb="FFFF0000"/>
      </font>
    </dxf>
    <dxf>
      <font>
        <color rgb="FFFF0000"/>
      </font>
      <border>
        <left style="thin">
          <color rgb="FFFF0000"/>
        </left>
        <right style="thin">
          <color rgb="FFFF0000"/>
        </right>
        <top style="thin">
          <color rgb="FFFF0000"/>
        </top>
        <bottom style="thin">
          <color rgb="FFFF0000"/>
        </bottom>
        <vertical/>
        <horizontal/>
      </border>
    </dxf>
    <dxf>
      <font>
        <color rgb="FFFF0000"/>
      </font>
      <border>
        <left style="thin">
          <color rgb="FFFF0000"/>
        </left>
        <right style="thin">
          <color rgb="FFFF0000"/>
        </right>
        <top style="thin">
          <color rgb="FFFF0000"/>
        </top>
        <bottom style="thin">
          <color rgb="FFFF0000"/>
        </bottom>
        <vertical/>
        <horizontal/>
      </border>
    </dxf>
    <dxf>
      <font>
        <color rgb="FFFF0000"/>
      </font>
      <border>
        <left style="thin">
          <color rgb="FFFF0000"/>
        </left>
        <right style="thin">
          <color rgb="FFFF0000"/>
        </right>
        <top style="thin">
          <color rgb="FFFF0000"/>
        </top>
        <bottom style="thin">
          <color rgb="FFFF0000"/>
        </bottom>
        <vertical/>
        <horizontal/>
      </border>
    </dxf>
    <dxf>
      <font>
        <color rgb="FFFF0000"/>
      </font>
      <border>
        <left style="thin">
          <color rgb="FFFF0000"/>
        </left>
        <right style="thin">
          <color rgb="FFFF0000"/>
        </right>
        <top style="thin">
          <color rgb="FFFF0000"/>
        </top>
        <bottom style="thin">
          <color rgb="FFFF0000"/>
        </bottom>
        <vertical/>
        <horizontal/>
      </border>
    </dxf>
    <dxf>
      <font>
        <color rgb="FFFF0000"/>
      </font>
      <border>
        <left style="thin">
          <color rgb="FFFF0000"/>
        </left>
        <right style="thin">
          <color rgb="FFFF0000"/>
        </right>
        <top style="thin">
          <color rgb="FFFF0000"/>
        </top>
        <bottom style="thin">
          <color rgb="FFFF0000"/>
        </bottom>
        <vertical/>
        <horizontal/>
      </border>
    </dxf>
    <dxf>
      <font>
        <color rgb="FFFF0000"/>
      </font>
      <border>
        <left style="thin">
          <color rgb="FFFF0000"/>
        </left>
        <right style="thin">
          <color rgb="FFFF0000"/>
        </right>
        <top style="thin">
          <color rgb="FFFF0000"/>
        </top>
        <bottom style="thin">
          <color rgb="FFFF0000"/>
        </bottom>
        <vertical/>
        <horizontal/>
      </border>
    </dxf>
    <dxf>
      <font>
        <color rgb="FFFF0000"/>
      </font>
      <border>
        <left style="thin">
          <color rgb="FFFF0000"/>
        </left>
        <right style="thin">
          <color rgb="FFFF0000"/>
        </right>
        <top style="thin">
          <color rgb="FFFF0000"/>
        </top>
        <bottom style="thin">
          <color rgb="FFFF0000"/>
        </bottom>
        <vertical/>
        <horizontal/>
      </border>
    </dxf>
    <dxf>
      <font>
        <color rgb="FFFF0000"/>
      </font>
      <border>
        <left style="thin">
          <color rgb="FFFF0000"/>
        </left>
        <right style="thin">
          <color rgb="FFFF0000"/>
        </right>
        <top style="thin">
          <color rgb="FFFF0000"/>
        </top>
        <bottom style="thin">
          <color rgb="FFFF0000"/>
        </bottom>
      </border>
    </dxf>
    <dxf>
      <font>
        <color rgb="FFFF0000"/>
      </font>
      <border>
        <left style="thin">
          <color rgb="FFFF0000"/>
        </left>
        <right style="thin">
          <color rgb="FFFF0000"/>
        </right>
        <top style="thin">
          <color rgb="FFFF0000"/>
        </top>
        <bottom style="thin">
          <color rgb="FFFF0000"/>
        </bottom>
        <vertical/>
        <horizontal/>
      </border>
    </dxf>
    <dxf>
      <fill>
        <patternFill>
          <bgColor rgb="FFFF0000"/>
        </patternFill>
      </fill>
    </dxf>
    <dxf>
      <fill>
        <patternFill>
          <bgColor rgb="FFFF0000"/>
        </patternFill>
      </fill>
    </dxf>
    <dxf>
      <fill>
        <patternFill>
          <bgColor rgb="FFFF0000"/>
        </patternFill>
      </fill>
    </dxf>
    <dxf>
      <fill>
        <patternFill patternType="solid">
          <fgColor auto="1"/>
          <bgColor rgb="FFFF0000"/>
        </patternFill>
      </fill>
    </dxf>
    <dxf>
      <fill>
        <patternFill>
          <bgColor rgb="FFFF0000"/>
        </patternFill>
      </fill>
    </dxf>
    <dxf>
      <fill>
        <patternFill patternType="none">
          <bgColor auto="1"/>
        </patternFill>
      </fill>
      <border>
        <left/>
        <right style="thin">
          <color auto="1"/>
        </right>
        <bottom style="thin">
          <color auto="1"/>
        </bottom>
        <vertical/>
        <horizontal/>
      </border>
    </dxf>
    <dxf>
      <fill>
        <patternFill>
          <bgColor rgb="FFFF0000"/>
        </patternFill>
      </fill>
    </dxf>
    <dxf>
      <fill>
        <patternFill patternType="solid">
          <bgColor theme="0" tint="-0.24994659260841701"/>
        </patternFill>
      </fill>
    </dxf>
    <dxf>
      <fill>
        <patternFill>
          <bgColor rgb="FFFF0000"/>
        </patternFill>
      </fill>
    </dxf>
    <dxf>
      <fill>
        <patternFill>
          <bgColor rgb="FFFF0000"/>
        </patternFill>
      </fill>
    </dxf>
    <dxf>
      <fill>
        <patternFill>
          <fgColor rgb="FFFF0000"/>
          <bgColor rgb="FFFF0000"/>
        </patternFill>
      </fill>
    </dxf>
    <dxf>
      <fill>
        <patternFill>
          <bgColor rgb="FFFF0000"/>
        </patternFill>
      </fill>
    </dxf>
    <dxf>
      <font>
        <color auto="1"/>
      </font>
      <fill>
        <patternFill>
          <bgColor rgb="FFFFFF00"/>
        </patternFill>
      </fill>
    </dxf>
    <dxf>
      <border>
        <left style="thin">
          <color theme="3" tint="0.39994506668294322"/>
        </left>
        <right style="thin">
          <color theme="3" tint="0.39994506668294322"/>
        </right>
        <top style="thin">
          <color theme="3" tint="0.39994506668294322"/>
        </top>
        <bottom style="thin">
          <color theme="3" tint="0.39994506668294322"/>
        </bottom>
        <vertical/>
        <horizontal/>
      </border>
    </dxf>
    <dxf>
      <border>
        <left style="thin">
          <color theme="3" tint="0.39994506668294322"/>
        </left>
        <right style="thin">
          <color theme="3" tint="0.39994506668294322"/>
        </right>
        <top style="thin">
          <color theme="3" tint="0.39994506668294322"/>
        </top>
        <bottom style="thin">
          <color theme="3" tint="0.39994506668294322"/>
        </bottom>
        <vertical/>
        <horizontal/>
      </border>
    </dxf>
    <dxf>
      <border>
        <left style="thin">
          <color rgb="FF3366FF"/>
        </left>
        <right style="thin">
          <color rgb="FF3366FF"/>
        </right>
        <top style="thin">
          <color rgb="FF3366FF"/>
        </top>
        <bottom style="thin">
          <color rgb="FF3366FF"/>
        </bottom>
        <vertical/>
        <horizontal/>
      </border>
    </dxf>
    <dxf>
      <border>
        <left style="thin">
          <color theme="3" tint="0.39994506668294322"/>
        </left>
        <right style="thin">
          <color theme="3" tint="0.39994506668294322"/>
        </right>
        <top style="thin">
          <color theme="3" tint="0.39994506668294322"/>
        </top>
        <bottom style="thin">
          <color theme="3" tint="0.39994506668294322"/>
        </bottom>
        <vertical/>
        <horizontal/>
      </border>
    </dxf>
  </dxfs>
  <tableStyles count="0" defaultTableStyle="TableStyleMedium2" defaultPivotStyle="PivotStyleLight16"/>
  <colors>
    <mruColors>
      <color rgb="FFFFFF99"/>
      <color rgb="FFFFFFCC"/>
      <color rgb="FF3366FF"/>
      <color rgb="FFC0C0C0"/>
      <color rgb="FF969696"/>
      <color rgb="FFB2B2B2"/>
      <color rgb="FFFFFF66"/>
      <color rgb="FFCCFF99"/>
      <color rgb="FF000000"/>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fmlaLink="$Q$74" lockText="1" noThreeD="1"/>
</file>

<file path=xl/ctrlProps/ctrlProp10.xml><?xml version="1.0" encoding="utf-8"?>
<formControlPr xmlns="http://schemas.microsoft.com/office/spreadsheetml/2009/9/main" objectType="CheckBox" fmlaLink="$P$87" noThreeD="1"/>
</file>

<file path=xl/ctrlProps/ctrlProp11.xml><?xml version="1.0" encoding="utf-8"?>
<formControlPr xmlns="http://schemas.microsoft.com/office/spreadsheetml/2009/9/main" objectType="CheckBox" fmlaLink="$N$10" lockText="1" noThreeD="1"/>
</file>

<file path=xl/ctrlProps/ctrlProp12.xml><?xml version="1.0" encoding="utf-8"?>
<formControlPr xmlns="http://schemas.microsoft.com/office/spreadsheetml/2009/9/main" objectType="CheckBox" fmlaLink="$N$11" lockText="1" noThreeD="1"/>
</file>

<file path=xl/ctrlProps/ctrlProp13.xml><?xml version="1.0" encoding="utf-8"?>
<formControlPr xmlns="http://schemas.microsoft.com/office/spreadsheetml/2009/9/main" objectType="CheckBox" fmlaLink="$N$12" lockText="1" noThreeD="1"/>
</file>

<file path=xl/ctrlProps/ctrlProp14.xml><?xml version="1.0" encoding="utf-8"?>
<formControlPr xmlns="http://schemas.microsoft.com/office/spreadsheetml/2009/9/main" objectType="CheckBox" fmlaLink="$N$13" lockText="1" noThreeD="1"/>
</file>

<file path=xl/ctrlProps/ctrlProp15.xml><?xml version="1.0" encoding="utf-8"?>
<formControlPr xmlns="http://schemas.microsoft.com/office/spreadsheetml/2009/9/main" objectType="CheckBox" fmlaLink="$N$14" lockText="1" noThreeD="1"/>
</file>

<file path=xl/ctrlProps/ctrlProp16.xml><?xml version="1.0" encoding="utf-8"?>
<formControlPr xmlns="http://schemas.microsoft.com/office/spreadsheetml/2009/9/main" objectType="CheckBox" fmlaLink="$N$19" lockText="1" noThreeD="1"/>
</file>

<file path=xl/ctrlProps/ctrlProp17.xml><?xml version="1.0" encoding="utf-8"?>
<formControlPr xmlns="http://schemas.microsoft.com/office/spreadsheetml/2009/9/main" objectType="CheckBox" fmlaLink="$N$20" lockText="1" noThreeD="1"/>
</file>

<file path=xl/ctrlProps/ctrlProp18.xml><?xml version="1.0" encoding="utf-8"?>
<formControlPr xmlns="http://schemas.microsoft.com/office/spreadsheetml/2009/9/main" objectType="CheckBox" fmlaLink="$N$21" lockText="1" noThreeD="1"/>
</file>

<file path=xl/ctrlProps/ctrlProp19.xml><?xml version="1.0" encoding="utf-8"?>
<formControlPr xmlns="http://schemas.microsoft.com/office/spreadsheetml/2009/9/main" objectType="CheckBox" fmlaLink="$N$22" lockText="1" noThreeD="1"/>
</file>

<file path=xl/ctrlProps/ctrlProp2.xml><?xml version="1.0" encoding="utf-8"?>
<formControlPr xmlns="http://schemas.microsoft.com/office/spreadsheetml/2009/9/main" objectType="CheckBox" fmlaLink="$Q$75" lockText="1" noThreeD="1"/>
</file>

<file path=xl/ctrlProps/ctrlProp20.xml><?xml version="1.0" encoding="utf-8"?>
<formControlPr xmlns="http://schemas.microsoft.com/office/spreadsheetml/2009/9/main" objectType="CheckBox" fmlaLink="$N$23" lockText="1" noThreeD="1"/>
</file>

<file path=xl/ctrlProps/ctrlProp21.xml><?xml version="1.0" encoding="utf-8"?>
<formControlPr xmlns="http://schemas.microsoft.com/office/spreadsheetml/2009/9/main" objectType="CheckBox" fmlaLink="$N$24" lockText="1" noThreeD="1"/>
</file>

<file path=xl/ctrlProps/ctrlProp22.xml><?xml version="1.0" encoding="utf-8"?>
<formControlPr xmlns="http://schemas.microsoft.com/office/spreadsheetml/2009/9/main" objectType="CheckBox" fmlaLink="$N$10" noThreeD="1"/>
</file>

<file path=xl/ctrlProps/ctrlProp23.xml><?xml version="1.0" encoding="utf-8"?>
<formControlPr xmlns="http://schemas.microsoft.com/office/spreadsheetml/2009/9/main" objectType="CheckBox" fmlaLink="$N$11" lockText="1" noThreeD="1"/>
</file>

<file path=xl/ctrlProps/ctrlProp24.xml><?xml version="1.0" encoding="utf-8"?>
<formControlPr xmlns="http://schemas.microsoft.com/office/spreadsheetml/2009/9/main" objectType="CheckBox" fmlaLink="$N$12" lockText="1" noThreeD="1"/>
</file>

<file path=xl/ctrlProps/ctrlProp25.xml><?xml version="1.0" encoding="utf-8"?>
<formControlPr xmlns="http://schemas.microsoft.com/office/spreadsheetml/2009/9/main" objectType="CheckBox" fmlaLink="$N$13" lockText="1" noThreeD="1"/>
</file>

<file path=xl/ctrlProps/ctrlProp26.xml><?xml version="1.0" encoding="utf-8"?>
<formControlPr xmlns="http://schemas.microsoft.com/office/spreadsheetml/2009/9/main" objectType="CheckBox" fmlaLink="$N$14" lockText="1" noThreeD="1"/>
</file>

<file path=xl/ctrlProps/ctrlProp27.xml><?xml version="1.0" encoding="utf-8"?>
<formControlPr xmlns="http://schemas.microsoft.com/office/spreadsheetml/2009/9/main" objectType="CheckBox" fmlaLink="$N$19" lockText="1" noThreeD="1"/>
</file>

<file path=xl/ctrlProps/ctrlProp28.xml><?xml version="1.0" encoding="utf-8"?>
<formControlPr xmlns="http://schemas.microsoft.com/office/spreadsheetml/2009/9/main" objectType="CheckBox" fmlaLink="$N$20" lockText="1" noThreeD="1"/>
</file>

<file path=xl/ctrlProps/ctrlProp29.xml><?xml version="1.0" encoding="utf-8"?>
<formControlPr xmlns="http://schemas.microsoft.com/office/spreadsheetml/2009/9/main" objectType="CheckBox" fmlaLink="$N$21" lockText="1" noThreeD="1"/>
</file>

<file path=xl/ctrlProps/ctrlProp3.xml><?xml version="1.0" encoding="utf-8"?>
<formControlPr xmlns="http://schemas.microsoft.com/office/spreadsheetml/2009/9/main" objectType="CheckBox" fmlaLink="$Q$76" lockText="1" noThreeD="1"/>
</file>

<file path=xl/ctrlProps/ctrlProp30.xml><?xml version="1.0" encoding="utf-8"?>
<formControlPr xmlns="http://schemas.microsoft.com/office/spreadsheetml/2009/9/main" objectType="CheckBox" fmlaLink="$N$22" lockText="1" noThreeD="1"/>
</file>

<file path=xl/ctrlProps/ctrlProp31.xml><?xml version="1.0" encoding="utf-8"?>
<formControlPr xmlns="http://schemas.microsoft.com/office/spreadsheetml/2009/9/main" objectType="CheckBox" fmlaLink="$N$23" lockText="1" noThreeD="1"/>
</file>

<file path=xl/ctrlProps/ctrlProp32.xml><?xml version="1.0" encoding="utf-8"?>
<formControlPr xmlns="http://schemas.microsoft.com/office/spreadsheetml/2009/9/main" objectType="CheckBox" fmlaLink="$N$24" lockText="1" noThreeD="1"/>
</file>

<file path=xl/ctrlProps/ctrlProp33.xml><?xml version="1.0" encoding="utf-8"?>
<formControlPr xmlns="http://schemas.microsoft.com/office/spreadsheetml/2009/9/main" objectType="CheckBox" fmlaLink="$AK$39" noThreeD="1"/>
</file>

<file path=xl/ctrlProps/ctrlProp34.xml><?xml version="1.0" encoding="utf-8"?>
<formControlPr xmlns="http://schemas.microsoft.com/office/spreadsheetml/2009/9/main" objectType="Radio" firstButton="1" fmlaLink="$AK$22" noThreeD="1"/>
</file>

<file path=xl/ctrlProps/ctrlProp35.xml><?xml version="1.0" encoding="utf-8"?>
<formControlPr xmlns="http://schemas.microsoft.com/office/spreadsheetml/2009/9/main" objectType="Radio" noThreeD="1"/>
</file>

<file path=xl/ctrlProps/ctrlProp36.xml><?xml version="1.0" encoding="utf-8"?>
<formControlPr xmlns="http://schemas.microsoft.com/office/spreadsheetml/2009/9/main" objectType="CheckBox" fmlaLink="$AK$39" noThreeD="1"/>
</file>

<file path=xl/ctrlProps/ctrlProp37.xml><?xml version="1.0" encoding="utf-8"?>
<formControlPr xmlns="http://schemas.microsoft.com/office/spreadsheetml/2009/9/main" objectType="Radio" firstButton="1" fmlaLink="$AK$22" noThreeD="1"/>
</file>

<file path=xl/ctrlProps/ctrlProp38.xml><?xml version="1.0" encoding="utf-8"?>
<formControlPr xmlns="http://schemas.microsoft.com/office/spreadsheetml/2009/9/main" objectType="Radio" noThreeD="1"/>
</file>

<file path=xl/ctrlProps/ctrlProp39.xml><?xml version="1.0" encoding="utf-8"?>
<formControlPr xmlns="http://schemas.microsoft.com/office/spreadsheetml/2009/9/main" objectType="CheckBox" fmlaLink="$AK$39" noThreeD="1"/>
</file>

<file path=xl/ctrlProps/ctrlProp4.xml><?xml version="1.0" encoding="utf-8"?>
<formControlPr xmlns="http://schemas.microsoft.com/office/spreadsheetml/2009/9/main" objectType="CheckBox" fmlaLink="$Q$77" lockText="1" noThreeD="1"/>
</file>

<file path=xl/ctrlProps/ctrlProp40.xml><?xml version="1.0" encoding="utf-8"?>
<formControlPr xmlns="http://schemas.microsoft.com/office/spreadsheetml/2009/9/main" objectType="Radio" firstButton="1" fmlaLink="$AK$22" noThreeD="1"/>
</file>

<file path=xl/ctrlProps/ctrlProp41.xml><?xml version="1.0" encoding="utf-8"?>
<formControlPr xmlns="http://schemas.microsoft.com/office/spreadsheetml/2009/9/main" objectType="Radio" noThreeD="1"/>
</file>

<file path=xl/ctrlProps/ctrlProp5.xml><?xml version="1.0" encoding="utf-8"?>
<formControlPr xmlns="http://schemas.microsoft.com/office/spreadsheetml/2009/9/main" objectType="CheckBox" fmlaLink="$Q$78" lockText="1" noThreeD="1"/>
</file>

<file path=xl/ctrlProps/ctrlProp6.xml><?xml version="1.0" encoding="utf-8"?>
<formControlPr xmlns="http://schemas.microsoft.com/office/spreadsheetml/2009/9/main" objectType="CheckBox" fmlaLink="$P$83" noThreeD="1"/>
</file>

<file path=xl/ctrlProps/ctrlProp7.xml><?xml version="1.0" encoding="utf-8"?>
<formControlPr xmlns="http://schemas.microsoft.com/office/spreadsheetml/2009/9/main" objectType="CheckBox" fmlaLink="$P$84" noThreeD="1"/>
</file>

<file path=xl/ctrlProps/ctrlProp8.xml><?xml version="1.0" encoding="utf-8"?>
<formControlPr xmlns="http://schemas.microsoft.com/office/spreadsheetml/2009/9/main" objectType="CheckBox" fmlaLink="$P$85" noThreeD="1"/>
</file>

<file path=xl/ctrlProps/ctrlProp9.xml><?xml version="1.0" encoding="utf-8"?>
<formControlPr xmlns="http://schemas.microsoft.com/office/spreadsheetml/2009/9/main" objectType="CheckBox" fmlaLink="$P$86" noThreeD="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image" Target="../media/image7.png"/><Relationship Id="rId5" Type="http://schemas.openxmlformats.org/officeDocument/2006/relationships/image" Target="../media/image6.pn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0</xdr:colOff>
          <xdr:row>82</xdr:row>
          <xdr:rowOff>9525</xdr:rowOff>
        </xdr:from>
        <xdr:to>
          <xdr:col>7</xdr:col>
          <xdr:colOff>0</xdr:colOff>
          <xdr:row>82</xdr:row>
          <xdr:rowOff>209550</xdr:rowOff>
        </xdr:to>
        <xdr:sp macro="" textlink="">
          <xdr:nvSpPr>
            <xdr:cNvPr id="45061" name="Check Box 5" hidden="1">
              <a:extLst>
                <a:ext uri="{63B3BB69-23CF-44E3-9099-C40C66FF867C}">
                  <a14:compatExt spid="_x0000_s45061"/>
                </a:ext>
                <a:ext uri="{FF2B5EF4-FFF2-40B4-BE49-F238E27FC236}">
                  <a16:creationId xmlns:a16="http://schemas.microsoft.com/office/drawing/2014/main" id="{00000000-0008-0000-0100-000005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83</xdr:row>
          <xdr:rowOff>19050</xdr:rowOff>
        </xdr:from>
        <xdr:to>
          <xdr:col>7</xdr:col>
          <xdr:colOff>0</xdr:colOff>
          <xdr:row>83</xdr:row>
          <xdr:rowOff>219075</xdr:rowOff>
        </xdr:to>
        <xdr:sp macro="" textlink="">
          <xdr:nvSpPr>
            <xdr:cNvPr id="45062" name="Check Box 6" hidden="1">
              <a:extLst>
                <a:ext uri="{63B3BB69-23CF-44E3-9099-C40C66FF867C}">
                  <a14:compatExt spid="_x0000_s45062"/>
                </a:ext>
                <a:ext uri="{FF2B5EF4-FFF2-40B4-BE49-F238E27FC236}">
                  <a16:creationId xmlns:a16="http://schemas.microsoft.com/office/drawing/2014/main" id="{00000000-0008-0000-0100-000006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カタログ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84</xdr:row>
          <xdr:rowOff>0</xdr:rowOff>
        </xdr:from>
        <xdr:to>
          <xdr:col>7</xdr:col>
          <xdr:colOff>180975</xdr:colOff>
          <xdr:row>84</xdr:row>
          <xdr:rowOff>209550</xdr:rowOff>
        </xdr:to>
        <xdr:sp macro="" textlink="">
          <xdr:nvSpPr>
            <xdr:cNvPr id="45063" name="Check Box 7" hidden="1">
              <a:extLst>
                <a:ext uri="{63B3BB69-23CF-44E3-9099-C40C66FF867C}">
                  <a14:compatExt spid="_x0000_s45063"/>
                </a:ext>
                <a:ext uri="{FF2B5EF4-FFF2-40B4-BE49-F238E27FC236}">
                  <a16:creationId xmlns:a16="http://schemas.microsoft.com/office/drawing/2014/main" id="{00000000-0008-0000-0100-000007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マニュアル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85</xdr:row>
          <xdr:rowOff>9525</xdr:rowOff>
        </xdr:from>
        <xdr:to>
          <xdr:col>7</xdr:col>
          <xdr:colOff>419100</xdr:colOff>
          <xdr:row>85</xdr:row>
          <xdr:rowOff>219075</xdr:rowOff>
        </xdr:to>
        <xdr:sp macro="" textlink="">
          <xdr:nvSpPr>
            <xdr:cNvPr id="45064" name="Check Box 8" hidden="1">
              <a:extLst>
                <a:ext uri="{63B3BB69-23CF-44E3-9099-C40C66FF867C}">
                  <a14:compatExt spid="_x0000_s45064"/>
                </a:ext>
                <a:ext uri="{FF2B5EF4-FFF2-40B4-BE49-F238E27FC236}">
                  <a16:creationId xmlns:a16="http://schemas.microsoft.com/office/drawing/2014/main" id="{00000000-0008-0000-0100-000008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サービスマニュアル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xdr:colOff>
          <xdr:row>85</xdr:row>
          <xdr:rowOff>333375</xdr:rowOff>
        </xdr:from>
        <xdr:to>
          <xdr:col>7</xdr:col>
          <xdr:colOff>0</xdr:colOff>
          <xdr:row>86</xdr:row>
          <xdr:rowOff>190500</xdr:rowOff>
        </xdr:to>
        <xdr:sp macro="" textlink="">
          <xdr:nvSpPr>
            <xdr:cNvPr id="45065" name="Check Box 9" hidden="1">
              <a:extLst>
                <a:ext uri="{63B3BB69-23CF-44E3-9099-C40C66FF867C}">
                  <a14:compatExt spid="_x0000_s45065"/>
                </a:ext>
                <a:ext uri="{FF2B5EF4-FFF2-40B4-BE49-F238E27FC236}">
                  <a16:creationId xmlns:a16="http://schemas.microsoft.com/office/drawing/2014/main" id="{00000000-0008-0000-0100-000009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82</xdr:row>
          <xdr:rowOff>9525</xdr:rowOff>
        </xdr:from>
        <xdr:to>
          <xdr:col>7</xdr:col>
          <xdr:colOff>0</xdr:colOff>
          <xdr:row>82</xdr:row>
          <xdr:rowOff>209550</xdr:rowOff>
        </xdr:to>
        <xdr:sp macro="" textlink="">
          <xdr:nvSpPr>
            <xdr:cNvPr id="45072" name="Check Box 16" hidden="1">
              <a:extLst>
                <a:ext uri="{63B3BB69-23CF-44E3-9099-C40C66FF867C}">
                  <a14:compatExt spid="_x0000_s45072"/>
                </a:ext>
                <a:ext uri="{FF2B5EF4-FFF2-40B4-BE49-F238E27FC236}">
                  <a16:creationId xmlns:a16="http://schemas.microsoft.com/office/drawing/2014/main" id="{00000000-0008-0000-0100-000010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無</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83</xdr:row>
          <xdr:rowOff>19050</xdr:rowOff>
        </xdr:from>
        <xdr:to>
          <xdr:col>7</xdr:col>
          <xdr:colOff>0</xdr:colOff>
          <xdr:row>83</xdr:row>
          <xdr:rowOff>219075</xdr:rowOff>
        </xdr:to>
        <xdr:sp macro="" textlink="">
          <xdr:nvSpPr>
            <xdr:cNvPr id="45073" name="Check Box 17" hidden="1">
              <a:extLst>
                <a:ext uri="{63B3BB69-23CF-44E3-9099-C40C66FF867C}">
                  <a14:compatExt spid="_x0000_s45073"/>
                </a:ext>
                <a:ext uri="{FF2B5EF4-FFF2-40B4-BE49-F238E27FC236}">
                  <a16:creationId xmlns:a16="http://schemas.microsoft.com/office/drawing/2014/main" id="{00000000-0008-0000-0100-000011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カタログ</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84</xdr:row>
          <xdr:rowOff>0</xdr:rowOff>
        </xdr:from>
        <xdr:to>
          <xdr:col>7</xdr:col>
          <xdr:colOff>180975</xdr:colOff>
          <xdr:row>84</xdr:row>
          <xdr:rowOff>209550</xdr:rowOff>
        </xdr:to>
        <xdr:sp macro="" textlink="">
          <xdr:nvSpPr>
            <xdr:cNvPr id="45074" name="Check Box 18" hidden="1">
              <a:extLst>
                <a:ext uri="{63B3BB69-23CF-44E3-9099-C40C66FF867C}">
                  <a14:compatExt spid="_x0000_s45074"/>
                </a:ext>
                <a:ext uri="{FF2B5EF4-FFF2-40B4-BE49-F238E27FC236}">
                  <a16:creationId xmlns:a16="http://schemas.microsoft.com/office/drawing/2014/main" id="{00000000-0008-0000-0100-000012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マニュアル</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85</xdr:row>
          <xdr:rowOff>9525</xdr:rowOff>
        </xdr:from>
        <xdr:to>
          <xdr:col>7</xdr:col>
          <xdr:colOff>419100</xdr:colOff>
          <xdr:row>85</xdr:row>
          <xdr:rowOff>219075</xdr:rowOff>
        </xdr:to>
        <xdr:sp macro="" textlink="">
          <xdr:nvSpPr>
            <xdr:cNvPr id="45075" name="Check Box 19" hidden="1">
              <a:extLst>
                <a:ext uri="{63B3BB69-23CF-44E3-9099-C40C66FF867C}">
                  <a14:compatExt spid="_x0000_s45075"/>
                </a:ext>
                <a:ext uri="{FF2B5EF4-FFF2-40B4-BE49-F238E27FC236}">
                  <a16:creationId xmlns:a16="http://schemas.microsoft.com/office/drawing/2014/main" id="{00000000-0008-0000-0100-000013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サービスマニュアル</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19050</xdr:colOff>
          <xdr:row>85</xdr:row>
          <xdr:rowOff>333375</xdr:rowOff>
        </xdr:from>
        <xdr:to>
          <xdr:col>7</xdr:col>
          <xdr:colOff>0</xdr:colOff>
          <xdr:row>86</xdr:row>
          <xdr:rowOff>190500</xdr:rowOff>
        </xdr:to>
        <xdr:sp macro="" textlink="">
          <xdr:nvSpPr>
            <xdr:cNvPr id="45076" name="Check Box 20" hidden="1">
              <a:extLst>
                <a:ext uri="{63B3BB69-23CF-44E3-9099-C40C66FF867C}">
                  <a14:compatExt spid="_x0000_s45076"/>
                </a:ext>
                <a:ext uri="{FF2B5EF4-FFF2-40B4-BE49-F238E27FC236}">
                  <a16:creationId xmlns:a16="http://schemas.microsoft.com/office/drawing/2014/main" id="{00000000-0008-0000-0100-000014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その他</a:t>
              </a:r>
            </a:p>
          </xdr:txBody>
        </xdr:sp>
        <xdr:clientData fLocksWithSheet="0"/>
      </xdr:twoCellAnchor>
    </mc:Choice>
    <mc:Fallback/>
  </mc:AlternateContent>
  <xdr:twoCellAnchor editAs="oneCell">
    <xdr:from>
      <xdr:col>1</xdr:col>
      <xdr:colOff>647700</xdr:colOff>
      <xdr:row>8</xdr:row>
      <xdr:rowOff>161925</xdr:rowOff>
    </xdr:from>
    <xdr:to>
      <xdr:col>5</xdr:col>
      <xdr:colOff>371475</xdr:colOff>
      <xdr:row>32</xdr:row>
      <xdr:rowOff>1</xdr:rowOff>
    </xdr:to>
    <xdr:pic>
      <xdr:nvPicPr>
        <xdr:cNvPr id="12" name="Picture 145">
          <a:extLst>
            <a:ext uri="{FF2B5EF4-FFF2-40B4-BE49-F238E27FC236}">
              <a16:creationId xmlns:a16="http://schemas.microsoft.com/office/drawing/2014/main" id="{00000000-0008-0000-0100-00000C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47700" y="2295525"/>
          <a:ext cx="2505075" cy="39528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167368</xdr:colOff>
      <xdr:row>6</xdr:row>
      <xdr:rowOff>163284</xdr:rowOff>
    </xdr:from>
    <xdr:to>
      <xdr:col>9</xdr:col>
      <xdr:colOff>299357</xdr:colOff>
      <xdr:row>47</xdr:row>
      <xdr:rowOff>13607</xdr:rowOff>
    </xdr:to>
    <xdr:sp macro="" textlink="">
      <xdr:nvSpPr>
        <xdr:cNvPr id="16" name="Freeform 144">
          <a:extLst>
            <a:ext uri="{FF2B5EF4-FFF2-40B4-BE49-F238E27FC236}">
              <a16:creationId xmlns:a16="http://schemas.microsoft.com/office/drawing/2014/main" id="{00000000-0008-0000-0100-000010000000}"/>
            </a:ext>
          </a:extLst>
        </xdr:cNvPr>
        <xdr:cNvSpPr>
          <a:spLocks/>
        </xdr:cNvSpPr>
      </xdr:nvSpPr>
      <xdr:spPr bwMode="auto">
        <a:xfrm>
          <a:off x="4480832" y="1973034"/>
          <a:ext cx="1519918" cy="6926037"/>
        </a:xfrm>
        <a:custGeom>
          <a:avLst/>
          <a:gdLst>
            <a:gd name="T0" fmla="*/ 0 w 95"/>
            <a:gd name="T1" fmla="*/ 2147483647 h 435"/>
            <a:gd name="T2" fmla="*/ 2147483647 w 95"/>
            <a:gd name="T3" fmla="*/ 2147483647 h 435"/>
            <a:gd name="T4" fmla="*/ 2147483647 w 95"/>
            <a:gd name="T5" fmla="*/ 2147483647 h 435"/>
            <a:gd name="T6" fmla="*/ 2147483647 w 95"/>
            <a:gd name="T7" fmla="*/ 2147483647 h 435"/>
            <a:gd name="T8" fmla="*/ 2147483647 w 95"/>
            <a:gd name="T9" fmla="*/ 2147483647 h 435"/>
            <a:gd name="T10" fmla="*/ 2147483647 w 95"/>
            <a:gd name="T11" fmla="*/ 2147483647 h 435"/>
            <a:gd name="T12" fmla="*/ 2147483647 w 95"/>
            <a:gd name="T13" fmla="*/ 2147483647 h 435"/>
            <a:gd name="T14" fmla="*/ 2147483647 w 95"/>
            <a:gd name="T15" fmla="*/ 2147483647 h 435"/>
            <a:gd name="T16" fmla="*/ 2147483647 w 95"/>
            <a:gd name="T17" fmla="*/ 2147483647 h 435"/>
            <a:gd name="T18" fmla="*/ 2147483647 w 95"/>
            <a:gd name="T19" fmla="*/ 2147483647 h 435"/>
            <a:gd name="T20" fmla="*/ 2147483647 w 95"/>
            <a:gd name="T21" fmla="*/ 2147483647 h 435"/>
            <a:gd name="T22" fmla="*/ 2147483647 w 95"/>
            <a:gd name="T23" fmla="*/ 2147483647 h 435"/>
            <a:gd name="T24" fmla="*/ 2147483647 w 95"/>
            <a:gd name="T25" fmla="*/ 2147483647 h 435"/>
            <a:gd name="T26" fmla="*/ 2147483647 w 95"/>
            <a:gd name="T27" fmla="*/ 2147483647 h 435"/>
            <a:gd name="T28" fmla="*/ 2147483647 w 95"/>
            <a:gd name="T29" fmla="*/ 2147483647 h 435"/>
            <a:gd name="T30" fmla="*/ 2147483647 w 95"/>
            <a:gd name="T31" fmla="*/ 2147483647 h 435"/>
            <a:gd name="T32" fmla="*/ 2147483647 w 95"/>
            <a:gd name="T33" fmla="*/ 2147483647 h 435"/>
            <a:gd name="T34" fmla="*/ 2147483647 w 95"/>
            <a:gd name="T35" fmla="*/ 2147483647 h 435"/>
            <a:gd name="T36" fmla="*/ 2147483647 w 95"/>
            <a:gd name="T37" fmla="*/ 2147483647 h 435"/>
            <a:gd name="T38" fmla="*/ 2147483647 w 95"/>
            <a:gd name="T39" fmla="*/ 2147483647 h 435"/>
            <a:gd name="T40" fmla="*/ 2147483647 w 95"/>
            <a:gd name="T41" fmla="*/ 2147483647 h 435"/>
            <a:gd name="T42" fmla="*/ 2147483647 w 95"/>
            <a:gd name="T43" fmla="*/ 2147483647 h 435"/>
            <a:gd name="T44" fmla="*/ 2147483647 w 95"/>
            <a:gd name="T45" fmla="*/ 2147483647 h 435"/>
            <a:gd name="T46" fmla="*/ 2147483647 w 95"/>
            <a:gd name="T47" fmla="*/ 2147483647 h 435"/>
            <a:gd name="T48" fmla="*/ 2147483647 w 95"/>
            <a:gd name="T49" fmla="*/ 2147483647 h 435"/>
            <a:gd name="T50" fmla="*/ 2147483647 w 95"/>
            <a:gd name="T51" fmla="*/ 2147483647 h 435"/>
            <a:gd name="T52" fmla="*/ 2147483647 w 95"/>
            <a:gd name="T53" fmla="*/ 2147483647 h 435"/>
            <a:gd name="T54" fmla="*/ 2147483647 w 95"/>
            <a:gd name="T55" fmla="*/ 2147483647 h 435"/>
            <a:gd name="T56" fmla="*/ 2147483647 w 95"/>
            <a:gd name="T57" fmla="*/ 2147483647 h 435"/>
            <a:gd name="T58" fmla="*/ 2147483647 w 95"/>
            <a:gd name="T59" fmla="*/ 2147483647 h 435"/>
            <a:gd name="T60" fmla="*/ 2147483647 w 95"/>
            <a:gd name="T61" fmla="*/ 2147483647 h 435"/>
            <a:gd name="T62" fmla="*/ 2147483647 w 95"/>
            <a:gd name="T63" fmla="*/ 2147483647 h 435"/>
            <a:gd name="T64" fmla="*/ 2147483647 w 95"/>
            <a:gd name="T65" fmla="*/ 2147483647 h 435"/>
            <a:gd name="T66" fmla="*/ 2147483647 w 95"/>
            <a:gd name="T67" fmla="*/ 2147483647 h 435"/>
            <a:gd name="T68" fmla="*/ 2147483647 w 95"/>
            <a:gd name="T69" fmla="*/ 2147483647 h 435"/>
            <a:gd name="T70" fmla="*/ 2147483647 w 95"/>
            <a:gd name="T71" fmla="*/ 2147483647 h 435"/>
            <a:gd name="T72" fmla="*/ 2147483647 w 95"/>
            <a:gd name="T73" fmla="*/ 2147483647 h 435"/>
            <a:gd name="T74" fmla="*/ 2147483647 w 95"/>
            <a:gd name="T75" fmla="*/ 2147483647 h 435"/>
            <a:gd name="T76" fmla="*/ 2147483647 w 95"/>
            <a:gd name="T77" fmla="*/ 2147483647 h 435"/>
            <a:gd name="T78" fmla="*/ 2147483647 w 95"/>
            <a:gd name="T79" fmla="*/ 2147483647 h 435"/>
            <a:gd name="T80" fmla="*/ 2147483647 w 95"/>
            <a:gd name="T81" fmla="*/ 2147483647 h 435"/>
            <a:gd name="T82" fmla="*/ 2147483647 w 95"/>
            <a:gd name="T83" fmla="*/ 2147483647 h 435"/>
            <a:gd name="T84" fmla="*/ 2147483647 w 95"/>
            <a:gd name="T85" fmla="*/ 2147483647 h 435"/>
            <a:gd name="T86" fmla="*/ 2147483647 w 95"/>
            <a:gd name="T87" fmla="*/ 2147483647 h 435"/>
            <a:gd name="T88" fmla="*/ 2147483647 w 95"/>
            <a:gd name="T89" fmla="*/ 2147483647 h 435"/>
            <a:gd name="T90" fmla="*/ 2147483647 w 95"/>
            <a:gd name="T91" fmla="*/ 0 h 435"/>
            <a:gd name="T92" fmla="*/ 2147483647 w 95"/>
            <a:gd name="T93" fmla="*/ 2147483647 h 435"/>
            <a:gd name="T94" fmla="*/ 2147483647 w 95"/>
            <a:gd name="T95" fmla="*/ 2147483647 h 435"/>
            <a:gd name="T96" fmla="*/ 2147483647 w 95"/>
            <a:gd name="T97" fmla="*/ 2147483647 h 435"/>
            <a:gd name="T98" fmla="*/ 2147483647 w 95"/>
            <a:gd name="T99" fmla="*/ 2147483647 h 435"/>
            <a:gd name="T100" fmla="*/ 0 w 95"/>
            <a:gd name="T101" fmla="*/ 2147483647 h 435"/>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w 95"/>
            <a:gd name="T154" fmla="*/ 0 h 435"/>
            <a:gd name="T155" fmla="*/ 95 w 95"/>
            <a:gd name="T156" fmla="*/ 435 h 435"/>
            <a:gd name="connsiteX0" fmla="*/ 0 w 10000"/>
            <a:gd name="connsiteY0" fmla="*/ 1264 h 10000"/>
            <a:gd name="connsiteX1" fmla="*/ 1368 w 10000"/>
            <a:gd name="connsiteY1" fmla="*/ 1609 h 10000"/>
            <a:gd name="connsiteX2" fmla="*/ 1895 w 10000"/>
            <a:gd name="connsiteY2" fmla="*/ 2667 h 10000"/>
            <a:gd name="connsiteX3" fmla="*/ 3368 w 10000"/>
            <a:gd name="connsiteY3" fmla="*/ 4299 h 10000"/>
            <a:gd name="connsiteX4" fmla="*/ 4421 w 10000"/>
            <a:gd name="connsiteY4" fmla="*/ 4575 h 10000"/>
            <a:gd name="connsiteX5" fmla="*/ 4211 w 10000"/>
            <a:gd name="connsiteY5" fmla="*/ 4759 h 10000"/>
            <a:gd name="connsiteX6" fmla="*/ 3895 w 10000"/>
            <a:gd name="connsiteY6" fmla="*/ 4989 h 10000"/>
            <a:gd name="connsiteX7" fmla="*/ 4842 w 10000"/>
            <a:gd name="connsiteY7" fmla="*/ 5057 h 10000"/>
            <a:gd name="connsiteX8" fmla="*/ 4211 w 10000"/>
            <a:gd name="connsiteY8" fmla="*/ 5540 h 10000"/>
            <a:gd name="connsiteX9" fmla="*/ 4632 w 10000"/>
            <a:gd name="connsiteY9" fmla="*/ 5862 h 10000"/>
            <a:gd name="connsiteX10" fmla="*/ 5158 w 10000"/>
            <a:gd name="connsiteY10" fmla="*/ 6092 h 10000"/>
            <a:gd name="connsiteX11" fmla="*/ 5368 w 10000"/>
            <a:gd name="connsiteY11" fmla="*/ 6828 h 10000"/>
            <a:gd name="connsiteX12" fmla="*/ 4947 w 10000"/>
            <a:gd name="connsiteY12" fmla="*/ 7080 h 10000"/>
            <a:gd name="connsiteX13" fmla="*/ 5579 w 10000"/>
            <a:gd name="connsiteY13" fmla="*/ 7126 h 10000"/>
            <a:gd name="connsiteX14" fmla="*/ 6000 w 10000"/>
            <a:gd name="connsiteY14" fmla="*/ 8207 h 10000"/>
            <a:gd name="connsiteX15" fmla="*/ 5474 w 10000"/>
            <a:gd name="connsiteY15" fmla="*/ 8391 h 10000"/>
            <a:gd name="connsiteX16" fmla="*/ 3368 w 10000"/>
            <a:gd name="connsiteY16" fmla="*/ 9103 h 10000"/>
            <a:gd name="connsiteX17" fmla="*/ 1158 w 10000"/>
            <a:gd name="connsiteY17" fmla="*/ 9609 h 10000"/>
            <a:gd name="connsiteX18" fmla="*/ 1263 w 10000"/>
            <a:gd name="connsiteY18" fmla="*/ 9885 h 10000"/>
            <a:gd name="connsiteX19" fmla="*/ 2211 w 10000"/>
            <a:gd name="connsiteY19" fmla="*/ 9908 h 10000"/>
            <a:gd name="connsiteX20" fmla="*/ 3368 w 10000"/>
            <a:gd name="connsiteY20" fmla="*/ 10000 h 10000"/>
            <a:gd name="connsiteX21" fmla="*/ 6105 w 10000"/>
            <a:gd name="connsiteY21" fmla="*/ 9839 h 10000"/>
            <a:gd name="connsiteX22" fmla="*/ 8526 w 10000"/>
            <a:gd name="connsiteY22" fmla="*/ 9195 h 10000"/>
            <a:gd name="connsiteX23" fmla="*/ 10000 w 10000"/>
            <a:gd name="connsiteY23" fmla="*/ 8759 h 10000"/>
            <a:gd name="connsiteX24" fmla="*/ 9053 w 10000"/>
            <a:gd name="connsiteY24" fmla="*/ 8506 h 10000"/>
            <a:gd name="connsiteX25" fmla="*/ 9053 w 10000"/>
            <a:gd name="connsiteY25" fmla="*/ 8184 h 10000"/>
            <a:gd name="connsiteX26" fmla="*/ 8316 w 10000"/>
            <a:gd name="connsiteY26" fmla="*/ 7977 h 10000"/>
            <a:gd name="connsiteX27" fmla="*/ 7684 w 10000"/>
            <a:gd name="connsiteY27" fmla="*/ 7126 h 10000"/>
            <a:gd name="connsiteX28" fmla="*/ 8316 w 10000"/>
            <a:gd name="connsiteY28" fmla="*/ 6851 h 10000"/>
            <a:gd name="connsiteX29" fmla="*/ 7895 w 10000"/>
            <a:gd name="connsiteY29" fmla="*/ 6713 h 10000"/>
            <a:gd name="connsiteX30" fmla="*/ 7895 w 10000"/>
            <a:gd name="connsiteY30" fmla="*/ 5954 h 10000"/>
            <a:gd name="connsiteX31" fmla="*/ 8737 w 10000"/>
            <a:gd name="connsiteY31" fmla="*/ 5724 h 10000"/>
            <a:gd name="connsiteX32" fmla="*/ 8421 w 10000"/>
            <a:gd name="connsiteY32" fmla="*/ 5540 h 10000"/>
            <a:gd name="connsiteX33" fmla="*/ 7895 w 10000"/>
            <a:gd name="connsiteY33" fmla="*/ 5402 h 10000"/>
            <a:gd name="connsiteX34" fmla="*/ 8000 w 10000"/>
            <a:gd name="connsiteY34" fmla="*/ 5218 h 10000"/>
            <a:gd name="connsiteX35" fmla="*/ 8526 w 10000"/>
            <a:gd name="connsiteY35" fmla="*/ 5057 h 10000"/>
            <a:gd name="connsiteX36" fmla="*/ 8526 w 10000"/>
            <a:gd name="connsiteY36" fmla="*/ 4920 h 10000"/>
            <a:gd name="connsiteX37" fmla="*/ 7789 w 10000"/>
            <a:gd name="connsiteY37" fmla="*/ 4736 h 10000"/>
            <a:gd name="connsiteX38" fmla="*/ 6737 w 10000"/>
            <a:gd name="connsiteY38" fmla="*/ 4598 h 10000"/>
            <a:gd name="connsiteX39" fmla="*/ 7263 w 10000"/>
            <a:gd name="connsiteY39" fmla="*/ 4437 h 10000"/>
            <a:gd name="connsiteX40" fmla="*/ 6737 w 10000"/>
            <a:gd name="connsiteY40" fmla="*/ 4230 h 10000"/>
            <a:gd name="connsiteX41" fmla="*/ 7474 w 10000"/>
            <a:gd name="connsiteY41" fmla="*/ 4207 h 10000"/>
            <a:gd name="connsiteX42" fmla="*/ 9684 w 10000"/>
            <a:gd name="connsiteY42" fmla="*/ 2023 h 10000"/>
            <a:gd name="connsiteX43" fmla="*/ 9579 w 10000"/>
            <a:gd name="connsiteY43" fmla="*/ 1011 h 10000"/>
            <a:gd name="connsiteX44" fmla="*/ 9579 w 10000"/>
            <a:gd name="connsiteY44" fmla="*/ 299 h 10000"/>
            <a:gd name="connsiteX45" fmla="*/ 8947 w 10000"/>
            <a:gd name="connsiteY45" fmla="*/ 0 h 10000"/>
            <a:gd name="connsiteX46" fmla="*/ 6947 w 10000"/>
            <a:gd name="connsiteY46" fmla="*/ 299 h 10000"/>
            <a:gd name="connsiteX47" fmla="*/ 3789 w 10000"/>
            <a:gd name="connsiteY47" fmla="*/ 598 h 10000"/>
            <a:gd name="connsiteX48" fmla="*/ 1263 w 10000"/>
            <a:gd name="connsiteY48" fmla="*/ 736 h 10000"/>
            <a:gd name="connsiteX49" fmla="*/ 316 w 10000"/>
            <a:gd name="connsiteY49" fmla="*/ 1034 h 10000"/>
            <a:gd name="connsiteX50" fmla="*/ 0 w 10000"/>
            <a:gd name="connsiteY50" fmla="*/ 1264 h 10000"/>
            <a:gd name="connsiteX0" fmla="*/ 0 w 10000"/>
            <a:gd name="connsiteY0" fmla="*/ 1264 h 10000"/>
            <a:gd name="connsiteX1" fmla="*/ 1368 w 10000"/>
            <a:gd name="connsiteY1" fmla="*/ 1609 h 10000"/>
            <a:gd name="connsiteX2" fmla="*/ 1895 w 10000"/>
            <a:gd name="connsiteY2" fmla="*/ 2667 h 10000"/>
            <a:gd name="connsiteX3" fmla="*/ 3368 w 10000"/>
            <a:gd name="connsiteY3" fmla="*/ 4299 h 10000"/>
            <a:gd name="connsiteX4" fmla="*/ 4421 w 10000"/>
            <a:gd name="connsiteY4" fmla="*/ 4575 h 10000"/>
            <a:gd name="connsiteX5" fmla="*/ 4211 w 10000"/>
            <a:gd name="connsiteY5" fmla="*/ 4759 h 10000"/>
            <a:gd name="connsiteX6" fmla="*/ 3895 w 10000"/>
            <a:gd name="connsiteY6" fmla="*/ 4989 h 10000"/>
            <a:gd name="connsiteX7" fmla="*/ 4842 w 10000"/>
            <a:gd name="connsiteY7" fmla="*/ 5057 h 10000"/>
            <a:gd name="connsiteX8" fmla="*/ 4211 w 10000"/>
            <a:gd name="connsiteY8" fmla="*/ 5540 h 10000"/>
            <a:gd name="connsiteX9" fmla="*/ 4632 w 10000"/>
            <a:gd name="connsiteY9" fmla="*/ 5862 h 10000"/>
            <a:gd name="connsiteX10" fmla="*/ 5158 w 10000"/>
            <a:gd name="connsiteY10" fmla="*/ 6092 h 10000"/>
            <a:gd name="connsiteX11" fmla="*/ 5368 w 10000"/>
            <a:gd name="connsiteY11" fmla="*/ 6828 h 10000"/>
            <a:gd name="connsiteX12" fmla="*/ 4947 w 10000"/>
            <a:gd name="connsiteY12" fmla="*/ 7080 h 10000"/>
            <a:gd name="connsiteX13" fmla="*/ 5579 w 10000"/>
            <a:gd name="connsiteY13" fmla="*/ 7126 h 10000"/>
            <a:gd name="connsiteX14" fmla="*/ 6000 w 10000"/>
            <a:gd name="connsiteY14" fmla="*/ 8207 h 10000"/>
            <a:gd name="connsiteX15" fmla="*/ 5474 w 10000"/>
            <a:gd name="connsiteY15" fmla="*/ 8391 h 10000"/>
            <a:gd name="connsiteX16" fmla="*/ 3368 w 10000"/>
            <a:gd name="connsiteY16" fmla="*/ 9103 h 10000"/>
            <a:gd name="connsiteX17" fmla="*/ 1158 w 10000"/>
            <a:gd name="connsiteY17" fmla="*/ 9609 h 10000"/>
            <a:gd name="connsiteX18" fmla="*/ 1263 w 10000"/>
            <a:gd name="connsiteY18" fmla="*/ 9885 h 10000"/>
            <a:gd name="connsiteX19" fmla="*/ 2211 w 10000"/>
            <a:gd name="connsiteY19" fmla="*/ 9908 h 10000"/>
            <a:gd name="connsiteX20" fmla="*/ 3368 w 10000"/>
            <a:gd name="connsiteY20" fmla="*/ 10000 h 10000"/>
            <a:gd name="connsiteX21" fmla="*/ 6105 w 10000"/>
            <a:gd name="connsiteY21" fmla="*/ 9839 h 10000"/>
            <a:gd name="connsiteX22" fmla="*/ 8526 w 10000"/>
            <a:gd name="connsiteY22" fmla="*/ 9195 h 10000"/>
            <a:gd name="connsiteX23" fmla="*/ 10000 w 10000"/>
            <a:gd name="connsiteY23" fmla="*/ 8759 h 10000"/>
            <a:gd name="connsiteX24" fmla="*/ 9053 w 10000"/>
            <a:gd name="connsiteY24" fmla="*/ 8506 h 10000"/>
            <a:gd name="connsiteX25" fmla="*/ 9053 w 10000"/>
            <a:gd name="connsiteY25" fmla="*/ 8184 h 10000"/>
            <a:gd name="connsiteX26" fmla="*/ 8316 w 10000"/>
            <a:gd name="connsiteY26" fmla="*/ 7977 h 10000"/>
            <a:gd name="connsiteX27" fmla="*/ 7684 w 10000"/>
            <a:gd name="connsiteY27" fmla="*/ 7126 h 10000"/>
            <a:gd name="connsiteX28" fmla="*/ 8316 w 10000"/>
            <a:gd name="connsiteY28" fmla="*/ 6851 h 10000"/>
            <a:gd name="connsiteX29" fmla="*/ 7895 w 10000"/>
            <a:gd name="connsiteY29" fmla="*/ 6713 h 10000"/>
            <a:gd name="connsiteX30" fmla="*/ 7895 w 10000"/>
            <a:gd name="connsiteY30" fmla="*/ 5954 h 10000"/>
            <a:gd name="connsiteX31" fmla="*/ 8737 w 10000"/>
            <a:gd name="connsiteY31" fmla="*/ 5724 h 10000"/>
            <a:gd name="connsiteX32" fmla="*/ 8421 w 10000"/>
            <a:gd name="connsiteY32" fmla="*/ 5540 h 10000"/>
            <a:gd name="connsiteX33" fmla="*/ 7895 w 10000"/>
            <a:gd name="connsiteY33" fmla="*/ 5402 h 10000"/>
            <a:gd name="connsiteX34" fmla="*/ 8000 w 10000"/>
            <a:gd name="connsiteY34" fmla="*/ 5218 h 10000"/>
            <a:gd name="connsiteX35" fmla="*/ 8526 w 10000"/>
            <a:gd name="connsiteY35" fmla="*/ 5057 h 10000"/>
            <a:gd name="connsiteX36" fmla="*/ 8526 w 10000"/>
            <a:gd name="connsiteY36" fmla="*/ 4920 h 10000"/>
            <a:gd name="connsiteX37" fmla="*/ 7789 w 10000"/>
            <a:gd name="connsiteY37" fmla="*/ 4736 h 10000"/>
            <a:gd name="connsiteX38" fmla="*/ 6737 w 10000"/>
            <a:gd name="connsiteY38" fmla="*/ 4598 h 10000"/>
            <a:gd name="connsiteX39" fmla="*/ 7263 w 10000"/>
            <a:gd name="connsiteY39" fmla="*/ 4437 h 10000"/>
            <a:gd name="connsiteX40" fmla="*/ 6737 w 10000"/>
            <a:gd name="connsiteY40" fmla="*/ 4230 h 10000"/>
            <a:gd name="connsiteX41" fmla="*/ 7474 w 10000"/>
            <a:gd name="connsiteY41" fmla="*/ 4207 h 10000"/>
            <a:gd name="connsiteX42" fmla="*/ 9684 w 10000"/>
            <a:gd name="connsiteY42" fmla="*/ 2023 h 10000"/>
            <a:gd name="connsiteX43" fmla="*/ 9579 w 10000"/>
            <a:gd name="connsiteY43" fmla="*/ 1011 h 10000"/>
            <a:gd name="connsiteX44" fmla="*/ 9579 w 10000"/>
            <a:gd name="connsiteY44" fmla="*/ 299 h 10000"/>
            <a:gd name="connsiteX45" fmla="*/ 8947 w 10000"/>
            <a:gd name="connsiteY45" fmla="*/ 0 h 10000"/>
            <a:gd name="connsiteX46" fmla="*/ 6947 w 10000"/>
            <a:gd name="connsiteY46" fmla="*/ 299 h 10000"/>
            <a:gd name="connsiteX47" fmla="*/ 3789 w 10000"/>
            <a:gd name="connsiteY47" fmla="*/ 598 h 10000"/>
            <a:gd name="connsiteX48" fmla="*/ 1263 w 10000"/>
            <a:gd name="connsiteY48" fmla="*/ 736 h 10000"/>
            <a:gd name="connsiteX49" fmla="*/ 316 w 10000"/>
            <a:gd name="connsiteY49" fmla="*/ 1034 h 10000"/>
            <a:gd name="connsiteX50" fmla="*/ 0 w 10000"/>
            <a:gd name="connsiteY50" fmla="*/ 1264 h 10000"/>
            <a:gd name="connsiteX0" fmla="*/ 0 w 10000"/>
            <a:gd name="connsiteY0" fmla="*/ 1264 h 10000"/>
            <a:gd name="connsiteX1" fmla="*/ 1368 w 10000"/>
            <a:gd name="connsiteY1" fmla="*/ 1609 h 10000"/>
            <a:gd name="connsiteX2" fmla="*/ 1895 w 10000"/>
            <a:gd name="connsiteY2" fmla="*/ 2667 h 10000"/>
            <a:gd name="connsiteX3" fmla="*/ 3368 w 10000"/>
            <a:gd name="connsiteY3" fmla="*/ 4299 h 10000"/>
            <a:gd name="connsiteX4" fmla="*/ 4421 w 10000"/>
            <a:gd name="connsiteY4" fmla="*/ 4575 h 10000"/>
            <a:gd name="connsiteX5" fmla="*/ 4211 w 10000"/>
            <a:gd name="connsiteY5" fmla="*/ 4759 h 10000"/>
            <a:gd name="connsiteX6" fmla="*/ 3895 w 10000"/>
            <a:gd name="connsiteY6" fmla="*/ 4989 h 10000"/>
            <a:gd name="connsiteX7" fmla="*/ 4842 w 10000"/>
            <a:gd name="connsiteY7" fmla="*/ 5057 h 10000"/>
            <a:gd name="connsiteX8" fmla="*/ 4211 w 10000"/>
            <a:gd name="connsiteY8" fmla="*/ 5540 h 10000"/>
            <a:gd name="connsiteX9" fmla="*/ 4632 w 10000"/>
            <a:gd name="connsiteY9" fmla="*/ 5862 h 10000"/>
            <a:gd name="connsiteX10" fmla="*/ 5158 w 10000"/>
            <a:gd name="connsiteY10" fmla="*/ 6092 h 10000"/>
            <a:gd name="connsiteX11" fmla="*/ 5368 w 10000"/>
            <a:gd name="connsiteY11" fmla="*/ 6828 h 10000"/>
            <a:gd name="connsiteX12" fmla="*/ 4947 w 10000"/>
            <a:gd name="connsiteY12" fmla="*/ 7080 h 10000"/>
            <a:gd name="connsiteX13" fmla="*/ 5579 w 10000"/>
            <a:gd name="connsiteY13" fmla="*/ 7126 h 10000"/>
            <a:gd name="connsiteX14" fmla="*/ 6000 w 10000"/>
            <a:gd name="connsiteY14" fmla="*/ 8207 h 10000"/>
            <a:gd name="connsiteX15" fmla="*/ 5474 w 10000"/>
            <a:gd name="connsiteY15" fmla="*/ 8391 h 10000"/>
            <a:gd name="connsiteX16" fmla="*/ 3368 w 10000"/>
            <a:gd name="connsiteY16" fmla="*/ 9103 h 10000"/>
            <a:gd name="connsiteX17" fmla="*/ 1158 w 10000"/>
            <a:gd name="connsiteY17" fmla="*/ 9609 h 10000"/>
            <a:gd name="connsiteX18" fmla="*/ 1263 w 10000"/>
            <a:gd name="connsiteY18" fmla="*/ 9885 h 10000"/>
            <a:gd name="connsiteX19" fmla="*/ 2211 w 10000"/>
            <a:gd name="connsiteY19" fmla="*/ 9908 h 10000"/>
            <a:gd name="connsiteX20" fmla="*/ 3368 w 10000"/>
            <a:gd name="connsiteY20" fmla="*/ 10000 h 10000"/>
            <a:gd name="connsiteX21" fmla="*/ 6105 w 10000"/>
            <a:gd name="connsiteY21" fmla="*/ 9839 h 10000"/>
            <a:gd name="connsiteX22" fmla="*/ 8526 w 10000"/>
            <a:gd name="connsiteY22" fmla="*/ 9195 h 10000"/>
            <a:gd name="connsiteX23" fmla="*/ 10000 w 10000"/>
            <a:gd name="connsiteY23" fmla="*/ 8759 h 10000"/>
            <a:gd name="connsiteX24" fmla="*/ 9053 w 10000"/>
            <a:gd name="connsiteY24" fmla="*/ 8506 h 10000"/>
            <a:gd name="connsiteX25" fmla="*/ 9053 w 10000"/>
            <a:gd name="connsiteY25" fmla="*/ 8184 h 10000"/>
            <a:gd name="connsiteX26" fmla="*/ 8316 w 10000"/>
            <a:gd name="connsiteY26" fmla="*/ 7977 h 10000"/>
            <a:gd name="connsiteX27" fmla="*/ 7684 w 10000"/>
            <a:gd name="connsiteY27" fmla="*/ 7126 h 10000"/>
            <a:gd name="connsiteX28" fmla="*/ 8316 w 10000"/>
            <a:gd name="connsiteY28" fmla="*/ 6851 h 10000"/>
            <a:gd name="connsiteX29" fmla="*/ 7895 w 10000"/>
            <a:gd name="connsiteY29" fmla="*/ 6713 h 10000"/>
            <a:gd name="connsiteX30" fmla="*/ 7895 w 10000"/>
            <a:gd name="connsiteY30" fmla="*/ 5954 h 10000"/>
            <a:gd name="connsiteX31" fmla="*/ 8737 w 10000"/>
            <a:gd name="connsiteY31" fmla="*/ 5724 h 10000"/>
            <a:gd name="connsiteX32" fmla="*/ 8421 w 10000"/>
            <a:gd name="connsiteY32" fmla="*/ 5540 h 10000"/>
            <a:gd name="connsiteX33" fmla="*/ 7895 w 10000"/>
            <a:gd name="connsiteY33" fmla="*/ 5402 h 10000"/>
            <a:gd name="connsiteX34" fmla="*/ 8000 w 10000"/>
            <a:gd name="connsiteY34" fmla="*/ 5218 h 10000"/>
            <a:gd name="connsiteX35" fmla="*/ 8526 w 10000"/>
            <a:gd name="connsiteY35" fmla="*/ 5057 h 10000"/>
            <a:gd name="connsiteX36" fmla="*/ 8526 w 10000"/>
            <a:gd name="connsiteY36" fmla="*/ 4920 h 10000"/>
            <a:gd name="connsiteX37" fmla="*/ 7789 w 10000"/>
            <a:gd name="connsiteY37" fmla="*/ 4736 h 10000"/>
            <a:gd name="connsiteX38" fmla="*/ 6737 w 10000"/>
            <a:gd name="connsiteY38" fmla="*/ 4598 h 10000"/>
            <a:gd name="connsiteX39" fmla="*/ 7263 w 10000"/>
            <a:gd name="connsiteY39" fmla="*/ 4437 h 10000"/>
            <a:gd name="connsiteX40" fmla="*/ 6737 w 10000"/>
            <a:gd name="connsiteY40" fmla="*/ 4230 h 10000"/>
            <a:gd name="connsiteX41" fmla="*/ 7474 w 10000"/>
            <a:gd name="connsiteY41" fmla="*/ 4207 h 10000"/>
            <a:gd name="connsiteX42" fmla="*/ 9684 w 10000"/>
            <a:gd name="connsiteY42" fmla="*/ 2023 h 10000"/>
            <a:gd name="connsiteX43" fmla="*/ 9579 w 10000"/>
            <a:gd name="connsiteY43" fmla="*/ 1011 h 10000"/>
            <a:gd name="connsiteX44" fmla="*/ 9579 w 10000"/>
            <a:gd name="connsiteY44" fmla="*/ 299 h 10000"/>
            <a:gd name="connsiteX45" fmla="*/ 8947 w 10000"/>
            <a:gd name="connsiteY45" fmla="*/ 0 h 10000"/>
            <a:gd name="connsiteX46" fmla="*/ 6947 w 10000"/>
            <a:gd name="connsiteY46" fmla="*/ 299 h 10000"/>
            <a:gd name="connsiteX47" fmla="*/ 3789 w 10000"/>
            <a:gd name="connsiteY47" fmla="*/ 598 h 10000"/>
            <a:gd name="connsiteX48" fmla="*/ 1263 w 10000"/>
            <a:gd name="connsiteY48" fmla="*/ 736 h 10000"/>
            <a:gd name="connsiteX49" fmla="*/ 316 w 10000"/>
            <a:gd name="connsiteY49" fmla="*/ 1034 h 10000"/>
            <a:gd name="connsiteX50" fmla="*/ 0 w 10000"/>
            <a:gd name="connsiteY50" fmla="*/ 1264 h 10000"/>
            <a:gd name="connsiteX0" fmla="*/ 0 w 10000"/>
            <a:gd name="connsiteY0" fmla="*/ 1264 h 10000"/>
            <a:gd name="connsiteX1" fmla="*/ 1368 w 10000"/>
            <a:gd name="connsiteY1" fmla="*/ 1609 h 10000"/>
            <a:gd name="connsiteX2" fmla="*/ 1895 w 10000"/>
            <a:gd name="connsiteY2" fmla="*/ 2667 h 10000"/>
            <a:gd name="connsiteX3" fmla="*/ 3368 w 10000"/>
            <a:gd name="connsiteY3" fmla="*/ 4299 h 10000"/>
            <a:gd name="connsiteX4" fmla="*/ 4421 w 10000"/>
            <a:gd name="connsiteY4" fmla="*/ 4575 h 10000"/>
            <a:gd name="connsiteX5" fmla="*/ 4211 w 10000"/>
            <a:gd name="connsiteY5" fmla="*/ 4759 h 10000"/>
            <a:gd name="connsiteX6" fmla="*/ 3895 w 10000"/>
            <a:gd name="connsiteY6" fmla="*/ 4989 h 10000"/>
            <a:gd name="connsiteX7" fmla="*/ 4842 w 10000"/>
            <a:gd name="connsiteY7" fmla="*/ 5057 h 10000"/>
            <a:gd name="connsiteX8" fmla="*/ 4211 w 10000"/>
            <a:gd name="connsiteY8" fmla="*/ 5540 h 10000"/>
            <a:gd name="connsiteX9" fmla="*/ 4632 w 10000"/>
            <a:gd name="connsiteY9" fmla="*/ 5862 h 10000"/>
            <a:gd name="connsiteX10" fmla="*/ 5158 w 10000"/>
            <a:gd name="connsiteY10" fmla="*/ 6092 h 10000"/>
            <a:gd name="connsiteX11" fmla="*/ 5368 w 10000"/>
            <a:gd name="connsiteY11" fmla="*/ 6828 h 10000"/>
            <a:gd name="connsiteX12" fmla="*/ 4947 w 10000"/>
            <a:gd name="connsiteY12" fmla="*/ 7080 h 10000"/>
            <a:gd name="connsiteX13" fmla="*/ 5579 w 10000"/>
            <a:gd name="connsiteY13" fmla="*/ 7126 h 10000"/>
            <a:gd name="connsiteX14" fmla="*/ 6000 w 10000"/>
            <a:gd name="connsiteY14" fmla="*/ 8207 h 10000"/>
            <a:gd name="connsiteX15" fmla="*/ 5474 w 10000"/>
            <a:gd name="connsiteY15" fmla="*/ 8391 h 10000"/>
            <a:gd name="connsiteX16" fmla="*/ 3368 w 10000"/>
            <a:gd name="connsiteY16" fmla="*/ 9103 h 10000"/>
            <a:gd name="connsiteX17" fmla="*/ 1158 w 10000"/>
            <a:gd name="connsiteY17" fmla="*/ 9609 h 10000"/>
            <a:gd name="connsiteX18" fmla="*/ 1263 w 10000"/>
            <a:gd name="connsiteY18" fmla="*/ 9885 h 10000"/>
            <a:gd name="connsiteX19" fmla="*/ 2211 w 10000"/>
            <a:gd name="connsiteY19" fmla="*/ 9908 h 10000"/>
            <a:gd name="connsiteX20" fmla="*/ 3368 w 10000"/>
            <a:gd name="connsiteY20" fmla="*/ 10000 h 10000"/>
            <a:gd name="connsiteX21" fmla="*/ 6105 w 10000"/>
            <a:gd name="connsiteY21" fmla="*/ 9839 h 10000"/>
            <a:gd name="connsiteX22" fmla="*/ 8526 w 10000"/>
            <a:gd name="connsiteY22" fmla="*/ 9195 h 10000"/>
            <a:gd name="connsiteX23" fmla="*/ 10000 w 10000"/>
            <a:gd name="connsiteY23" fmla="*/ 8759 h 10000"/>
            <a:gd name="connsiteX24" fmla="*/ 9053 w 10000"/>
            <a:gd name="connsiteY24" fmla="*/ 8506 h 10000"/>
            <a:gd name="connsiteX25" fmla="*/ 9053 w 10000"/>
            <a:gd name="connsiteY25" fmla="*/ 8184 h 10000"/>
            <a:gd name="connsiteX26" fmla="*/ 8316 w 10000"/>
            <a:gd name="connsiteY26" fmla="*/ 7977 h 10000"/>
            <a:gd name="connsiteX27" fmla="*/ 7684 w 10000"/>
            <a:gd name="connsiteY27" fmla="*/ 7126 h 10000"/>
            <a:gd name="connsiteX28" fmla="*/ 8316 w 10000"/>
            <a:gd name="connsiteY28" fmla="*/ 6851 h 10000"/>
            <a:gd name="connsiteX29" fmla="*/ 7895 w 10000"/>
            <a:gd name="connsiteY29" fmla="*/ 6713 h 10000"/>
            <a:gd name="connsiteX30" fmla="*/ 7895 w 10000"/>
            <a:gd name="connsiteY30" fmla="*/ 5954 h 10000"/>
            <a:gd name="connsiteX31" fmla="*/ 8737 w 10000"/>
            <a:gd name="connsiteY31" fmla="*/ 5724 h 10000"/>
            <a:gd name="connsiteX32" fmla="*/ 8421 w 10000"/>
            <a:gd name="connsiteY32" fmla="*/ 5540 h 10000"/>
            <a:gd name="connsiteX33" fmla="*/ 7895 w 10000"/>
            <a:gd name="connsiteY33" fmla="*/ 5402 h 10000"/>
            <a:gd name="connsiteX34" fmla="*/ 8000 w 10000"/>
            <a:gd name="connsiteY34" fmla="*/ 5218 h 10000"/>
            <a:gd name="connsiteX35" fmla="*/ 8526 w 10000"/>
            <a:gd name="connsiteY35" fmla="*/ 5057 h 10000"/>
            <a:gd name="connsiteX36" fmla="*/ 8526 w 10000"/>
            <a:gd name="connsiteY36" fmla="*/ 4920 h 10000"/>
            <a:gd name="connsiteX37" fmla="*/ 7789 w 10000"/>
            <a:gd name="connsiteY37" fmla="*/ 4736 h 10000"/>
            <a:gd name="connsiteX38" fmla="*/ 6737 w 10000"/>
            <a:gd name="connsiteY38" fmla="*/ 4598 h 10000"/>
            <a:gd name="connsiteX39" fmla="*/ 7263 w 10000"/>
            <a:gd name="connsiteY39" fmla="*/ 4437 h 10000"/>
            <a:gd name="connsiteX40" fmla="*/ 6737 w 10000"/>
            <a:gd name="connsiteY40" fmla="*/ 4230 h 10000"/>
            <a:gd name="connsiteX41" fmla="*/ 7474 w 10000"/>
            <a:gd name="connsiteY41" fmla="*/ 4207 h 10000"/>
            <a:gd name="connsiteX42" fmla="*/ 9684 w 10000"/>
            <a:gd name="connsiteY42" fmla="*/ 2023 h 10000"/>
            <a:gd name="connsiteX43" fmla="*/ 9579 w 10000"/>
            <a:gd name="connsiteY43" fmla="*/ 1011 h 10000"/>
            <a:gd name="connsiteX44" fmla="*/ 9579 w 10000"/>
            <a:gd name="connsiteY44" fmla="*/ 299 h 10000"/>
            <a:gd name="connsiteX45" fmla="*/ 8947 w 10000"/>
            <a:gd name="connsiteY45" fmla="*/ 0 h 10000"/>
            <a:gd name="connsiteX46" fmla="*/ 6947 w 10000"/>
            <a:gd name="connsiteY46" fmla="*/ 299 h 10000"/>
            <a:gd name="connsiteX47" fmla="*/ 3789 w 10000"/>
            <a:gd name="connsiteY47" fmla="*/ 598 h 10000"/>
            <a:gd name="connsiteX48" fmla="*/ 1263 w 10000"/>
            <a:gd name="connsiteY48" fmla="*/ 736 h 10000"/>
            <a:gd name="connsiteX49" fmla="*/ 316 w 10000"/>
            <a:gd name="connsiteY49" fmla="*/ 1034 h 10000"/>
            <a:gd name="connsiteX50" fmla="*/ 0 w 10000"/>
            <a:gd name="connsiteY50" fmla="*/ 1264 h 10000"/>
            <a:gd name="connsiteX0" fmla="*/ 0 w 10000"/>
            <a:gd name="connsiteY0" fmla="*/ 1264 h 10000"/>
            <a:gd name="connsiteX1" fmla="*/ 1368 w 10000"/>
            <a:gd name="connsiteY1" fmla="*/ 1609 h 10000"/>
            <a:gd name="connsiteX2" fmla="*/ 1895 w 10000"/>
            <a:gd name="connsiteY2" fmla="*/ 2667 h 10000"/>
            <a:gd name="connsiteX3" fmla="*/ 3368 w 10000"/>
            <a:gd name="connsiteY3" fmla="*/ 4299 h 10000"/>
            <a:gd name="connsiteX4" fmla="*/ 4421 w 10000"/>
            <a:gd name="connsiteY4" fmla="*/ 4575 h 10000"/>
            <a:gd name="connsiteX5" fmla="*/ 4211 w 10000"/>
            <a:gd name="connsiteY5" fmla="*/ 4759 h 10000"/>
            <a:gd name="connsiteX6" fmla="*/ 3895 w 10000"/>
            <a:gd name="connsiteY6" fmla="*/ 4989 h 10000"/>
            <a:gd name="connsiteX7" fmla="*/ 4842 w 10000"/>
            <a:gd name="connsiteY7" fmla="*/ 5057 h 10000"/>
            <a:gd name="connsiteX8" fmla="*/ 4211 w 10000"/>
            <a:gd name="connsiteY8" fmla="*/ 5540 h 10000"/>
            <a:gd name="connsiteX9" fmla="*/ 4632 w 10000"/>
            <a:gd name="connsiteY9" fmla="*/ 5862 h 10000"/>
            <a:gd name="connsiteX10" fmla="*/ 5158 w 10000"/>
            <a:gd name="connsiteY10" fmla="*/ 6092 h 10000"/>
            <a:gd name="connsiteX11" fmla="*/ 5368 w 10000"/>
            <a:gd name="connsiteY11" fmla="*/ 6828 h 10000"/>
            <a:gd name="connsiteX12" fmla="*/ 4947 w 10000"/>
            <a:gd name="connsiteY12" fmla="*/ 7080 h 10000"/>
            <a:gd name="connsiteX13" fmla="*/ 5579 w 10000"/>
            <a:gd name="connsiteY13" fmla="*/ 7126 h 10000"/>
            <a:gd name="connsiteX14" fmla="*/ 6000 w 10000"/>
            <a:gd name="connsiteY14" fmla="*/ 8207 h 10000"/>
            <a:gd name="connsiteX15" fmla="*/ 5474 w 10000"/>
            <a:gd name="connsiteY15" fmla="*/ 8391 h 10000"/>
            <a:gd name="connsiteX16" fmla="*/ 3368 w 10000"/>
            <a:gd name="connsiteY16" fmla="*/ 9103 h 10000"/>
            <a:gd name="connsiteX17" fmla="*/ 1158 w 10000"/>
            <a:gd name="connsiteY17" fmla="*/ 9609 h 10000"/>
            <a:gd name="connsiteX18" fmla="*/ 1263 w 10000"/>
            <a:gd name="connsiteY18" fmla="*/ 9885 h 10000"/>
            <a:gd name="connsiteX19" fmla="*/ 2211 w 10000"/>
            <a:gd name="connsiteY19" fmla="*/ 9908 h 10000"/>
            <a:gd name="connsiteX20" fmla="*/ 3368 w 10000"/>
            <a:gd name="connsiteY20" fmla="*/ 10000 h 10000"/>
            <a:gd name="connsiteX21" fmla="*/ 6105 w 10000"/>
            <a:gd name="connsiteY21" fmla="*/ 9839 h 10000"/>
            <a:gd name="connsiteX22" fmla="*/ 8526 w 10000"/>
            <a:gd name="connsiteY22" fmla="*/ 9195 h 10000"/>
            <a:gd name="connsiteX23" fmla="*/ 10000 w 10000"/>
            <a:gd name="connsiteY23" fmla="*/ 8759 h 10000"/>
            <a:gd name="connsiteX24" fmla="*/ 9053 w 10000"/>
            <a:gd name="connsiteY24" fmla="*/ 8506 h 10000"/>
            <a:gd name="connsiteX25" fmla="*/ 9053 w 10000"/>
            <a:gd name="connsiteY25" fmla="*/ 8184 h 10000"/>
            <a:gd name="connsiteX26" fmla="*/ 8316 w 10000"/>
            <a:gd name="connsiteY26" fmla="*/ 7977 h 10000"/>
            <a:gd name="connsiteX27" fmla="*/ 7684 w 10000"/>
            <a:gd name="connsiteY27" fmla="*/ 7126 h 10000"/>
            <a:gd name="connsiteX28" fmla="*/ 8316 w 10000"/>
            <a:gd name="connsiteY28" fmla="*/ 6851 h 10000"/>
            <a:gd name="connsiteX29" fmla="*/ 7895 w 10000"/>
            <a:gd name="connsiteY29" fmla="*/ 6713 h 10000"/>
            <a:gd name="connsiteX30" fmla="*/ 7895 w 10000"/>
            <a:gd name="connsiteY30" fmla="*/ 5954 h 10000"/>
            <a:gd name="connsiteX31" fmla="*/ 8737 w 10000"/>
            <a:gd name="connsiteY31" fmla="*/ 5724 h 10000"/>
            <a:gd name="connsiteX32" fmla="*/ 8421 w 10000"/>
            <a:gd name="connsiteY32" fmla="*/ 5540 h 10000"/>
            <a:gd name="connsiteX33" fmla="*/ 7895 w 10000"/>
            <a:gd name="connsiteY33" fmla="*/ 5402 h 10000"/>
            <a:gd name="connsiteX34" fmla="*/ 8000 w 10000"/>
            <a:gd name="connsiteY34" fmla="*/ 5218 h 10000"/>
            <a:gd name="connsiteX35" fmla="*/ 8526 w 10000"/>
            <a:gd name="connsiteY35" fmla="*/ 5057 h 10000"/>
            <a:gd name="connsiteX36" fmla="*/ 8526 w 10000"/>
            <a:gd name="connsiteY36" fmla="*/ 4920 h 10000"/>
            <a:gd name="connsiteX37" fmla="*/ 7789 w 10000"/>
            <a:gd name="connsiteY37" fmla="*/ 4736 h 10000"/>
            <a:gd name="connsiteX38" fmla="*/ 6737 w 10000"/>
            <a:gd name="connsiteY38" fmla="*/ 4598 h 10000"/>
            <a:gd name="connsiteX39" fmla="*/ 7263 w 10000"/>
            <a:gd name="connsiteY39" fmla="*/ 4437 h 10000"/>
            <a:gd name="connsiteX40" fmla="*/ 6737 w 10000"/>
            <a:gd name="connsiteY40" fmla="*/ 4230 h 10000"/>
            <a:gd name="connsiteX41" fmla="*/ 7474 w 10000"/>
            <a:gd name="connsiteY41" fmla="*/ 4207 h 10000"/>
            <a:gd name="connsiteX42" fmla="*/ 9684 w 10000"/>
            <a:gd name="connsiteY42" fmla="*/ 2023 h 10000"/>
            <a:gd name="connsiteX43" fmla="*/ 9579 w 10000"/>
            <a:gd name="connsiteY43" fmla="*/ 1011 h 10000"/>
            <a:gd name="connsiteX44" fmla="*/ 9579 w 10000"/>
            <a:gd name="connsiteY44" fmla="*/ 299 h 10000"/>
            <a:gd name="connsiteX45" fmla="*/ 8947 w 10000"/>
            <a:gd name="connsiteY45" fmla="*/ 0 h 10000"/>
            <a:gd name="connsiteX46" fmla="*/ 6947 w 10000"/>
            <a:gd name="connsiteY46" fmla="*/ 299 h 10000"/>
            <a:gd name="connsiteX47" fmla="*/ 3789 w 10000"/>
            <a:gd name="connsiteY47" fmla="*/ 598 h 10000"/>
            <a:gd name="connsiteX48" fmla="*/ 1263 w 10000"/>
            <a:gd name="connsiteY48" fmla="*/ 736 h 10000"/>
            <a:gd name="connsiteX49" fmla="*/ 316 w 10000"/>
            <a:gd name="connsiteY49" fmla="*/ 1034 h 10000"/>
            <a:gd name="connsiteX50" fmla="*/ 0 w 10000"/>
            <a:gd name="connsiteY50" fmla="*/ 1264 h 10000"/>
            <a:gd name="connsiteX0" fmla="*/ 0 w 10000"/>
            <a:gd name="connsiteY0" fmla="*/ 1264 h 10000"/>
            <a:gd name="connsiteX1" fmla="*/ 1368 w 10000"/>
            <a:gd name="connsiteY1" fmla="*/ 1609 h 10000"/>
            <a:gd name="connsiteX2" fmla="*/ 1895 w 10000"/>
            <a:gd name="connsiteY2" fmla="*/ 2667 h 10000"/>
            <a:gd name="connsiteX3" fmla="*/ 3368 w 10000"/>
            <a:gd name="connsiteY3" fmla="*/ 4299 h 10000"/>
            <a:gd name="connsiteX4" fmla="*/ 4421 w 10000"/>
            <a:gd name="connsiteY4" fmla="*/ 4575 h 10000"/>
            <a:gd name="connsiteX5" fmla="*/ 4211 w 10000"/>
            <a:gd name="connsiteY5" fmla="*/ 4759 h 10000"/>
            <a:gd name="connsiteX6" fmla="*/ 3895 w 10000"/>
            <a:gd name="connsiteY6" fmla="*/ 4989 h 10000"/>
            <a:gd name="connsiteX7" fmla="*/ 4842 w 10000"/>
            <a:gd name="connsiteY7" fmla="*/ 5057 h 10000"/>
            <a:gd name="connsiteX8" fmla="*/ 4211 w 10000"/>
            <a:gd name="connsiteY8" fmla="*/ 5540 h 10000"/>
            <a:gd name="connsiteX9" fmla="*/ 4632 w 10000"/>
            <a:gd name="connsiteY9" fmla="*/ 5862 h 10000"/>
            <a:gd name="connsiteX10" fmla="*/ 5158 w 10000"/>
            <a:gd name="connsiteY10" fmla="*/ 6092 h 10000"/>
            <a:gd name="connsiteX11" fmla="*/ 5368 w 10000"/>
            <a:gd name="connsiteY11" fmla="*/ 6828 h 10000"/>
            <a:gd name="connsiteX12" fmla="*/ 4947 w 10000"/>
            <a:gd name="connsiteY12" fmla="*/ 7080 h 10000"/>
            <a:gd name="connsiteX13" fmla="*/ 5579 w 10000"/>
            <a:gd name="connsiteY13" fmla="*/ 7126 h 10000"/>
            <a:gd name="connsiteX14" fmla="*/ 6000 w 10000"/>
            <a:gd name="connsiteY14" fmla="*/ 8207 h 10000"/>
            <a:gd name="connsiteX15" fmla="*/ 5474 w 10000"/>
            <a:gd name="connsiteY15" fmla="*/ 8391 h 10000"/>
            <a:gd name="connsiteX16" fmla="*/ 3368 w 10000"/>
            <a:gd name="connsiteY16" fmla="*/ 9103 h 10000"/>
            <a:gd name="connsiteX17" fmla="*/ 1158 w 10000"/>
            <a:gd name="connsiteY17" fmla="*/ 9609 h 10000"/>
            <a:gd name="connsiteX18" fmla="*/ 1263 w 10000"/>
            <a:gd name="connsiteY18" fmla="*/ 9885 h 10000"/>
            <a:gd name="connsiteX19" fmla="*/ 2211 w 10000"/>
            <a:gd name="connsiteY19" fmla="*/ 9908 h 10000"/>
            <a:gd name="connsiteX20" fmla="*/ 3368 w 10000"/>
            <a:gd name="connsiteY20" fmla="*/ 10000 h 10000"/>
            <a:gd name="connsiteX21" fmla="*/ 6105 w 10000"/>
            <a:gd name="connsiteY21" fmla="*/ 9839 h 10000"/>
            <a:gd name="connsiteX22" fmla="*/ 8526 w 10000"/>
            <a:gd name="connsiteY22" fmla="*/ 9195 h 10000"/>
            <a:gd name="connsiteX23" fmla="*/ 10000 w 10000"/>
            <a:gd name="connsiteY23" fmla="*/ 8759 h 10000"/>
            <a:gd name="connsiteX24" fmla="*/ 9053 w 10000"/>
            <a:gd name="connsiteY24" fmla="*/ 8506 h 10000"/>
            <a:gd name="connsiteX25" fmla="*/ 9053 w 10000"/>
            <a:gd name="connsiteY25" fmla="*/ 8184 h 10000"/>
            <a:gd name="connsiteX26" fmla="*/ 8316 w 10000"/>
            <a:gd name="connsiteY26" fmla="*/ 7977 h 10000"/>
            <a:gd name="connsiteX27" fmla="*/ 7684 w 10000"/>
            <a:gd name="connsiteY27" fmla="*/ 7126 h 10000"/>
            <a:gd name="connsiteX28" fmla="*/ 8316 w 10000"/>
            <a:gd name="connsiteY28" fmla="*/ 6851 h 10000"/>
            <a:gd name="connsiteX29" fmla="*/ 7895 w 10000"/>
            <a:gd name="connsiteY29" fmla="*/ 6713 h 10000"/>
            <a:gd name="connsiteX30" fmla="*/ 7895 w 10000"/>
            <a:gd name="connsiteY30" fmla="*/ 5954 h 10000"/>
            <a:gd name="connsiteX31" fmla="*/ 8737 w 10000"/>
            <a:gd name="connsiteY31" fmla="*/ 5724 h 10000"/>
            <a:gd name="connsiteX32" fmla="*/ 8421 w 10000"/>
            <a:gd name="connsiteY32" fmla="*/ 5540 h 10000"/>
            <a:gd name="connsiteX33" fmla="*/ 7895 w 10000"/>
            <a:gd name="connsiteY33" fmla="*/ 5402 h 10000"/>
            <a:gd name="connsiteX34" fmla="*/ 8000 w 10000"/>
            <a:gd name="connsiteY34" fmla="*/ 5218 h 10000"/>
            <a:gd name="connsiteX35" fmla="*/ 8526 w 10000"/>
            <a:gd name="connsiteY35" fmla="*/ 5057 h 10000"/>
            <a:gd name="connsiteX36" fmla="*/ 8526 w 10000"/>
            <a:gd name="connsiteY36" fmla="*/ 4920 h 10000"/>
            <a:gd name="connsiteX37" fmla="*/ 7789 w 10000"/>
            <a:gd name="connsiteY37" fmla="*/ 4736 h 10000"/>
            <a:gd name="connsiteX38" fmla="*/ 6737 w 10000"/>
            <a:gd name="connsiteY38" fmla="*/ 4598 h 10000"/>
            <a:gd name="connsiteX39" fmla="*/ 7263 w 10000"/>
            <a:gd name="connsiteY39" fmla="*/ 4437 h 10000"/>
            <a:gd name="connsiteX40" fmla="*/ 6737 w 10000"/>
            <a:gd name="connsiteY40" fmla="*/ 4230 h 10000"/>
            <a:gd name="connsiteX41" fmla="*/ 7474 w 10000"/>
            <a:gd name="connsiteY41" fmla="*/ 4207 h 10000"/>
            <a:gd name="connsiteX42" fmla="*/ 9684 w 10000"/>
            <a:gd name="connsiteY42" fmla="*/ 2023 h 10000"/>
            <a:gd name="connsiteX43" fmla="*/ 9579 w 10000"/>
            <a:gd name="connsiteY43" fmla="*/ 1011 h 10000"/>
            <a:gd name="connsiteX44" fmla="*/ 9579 w 10000"/>
            <a:gd name="connsiteY44" fmla="*/ 299 h 10000"/>
            <a:gd name="connsiteX45" fmla="*/ 8947 w 10000"/>
            <a:gd name="connsiteY45" fmla="*/ 0 h 10000"/>
            <a:gd name="connsiteX46" fmla="*/ 6947 w 10000"/>
            <a:gd name="connsiteY46" fmla="*/ 299 h 10000"/>
            <a:gd name="connsiteX47" fmla="*/ 3789 w 10000"/>
            <a:gd name="connsiteY47" fmla="*/ 598 h 10000"/>
            <a:gd name="connsiteX48" fmla="*/ 1263 w 10000"/>
            <a:gd name="connsiteY48" fmla="*/ 736 h 10000"/>
            <a:gd name="connsiteX49" fmla="*/ 316 w 10000"/>
            <a:gd name="connsiteY49" fmla="*/ 1034 h 10000"/>
            <a:gd name="connsiteX50" fmla="*/ 0 w 10000"/>
            <a:gd name="connsiteY50" fmla="*/ 1264 h 10000"/>
            <a:gd name="connsiteX0" fmla="*/ 0 w 10000"/>
            <a:gd name="connsiteY0" fmla="*/ 1264 h 10000"/>
            <a:gd name="connsiteX1" fmla="*/ 1368 w 10000"/>
            <a:gd name="connsiteY1" fmla="*/ 1609 h 10000"/>
            <a:gd name="connsiteX2" fmla="*/ 1895 w 10000"/>
            <a:gd name="connsiteY2" fmla="*/ 2667 h 10000"/>
            <a:gd name="connsiteX3" fmla="*/ 3368 w 10000"/>
            <a:gd name="connsiteY3" fmla="*/ 4299 h 10000"/>
            <a:gd name="connsiteX4" fmla="*/ 4421 w 10000"/>
            <a:gd name="connsiteY4" fmla="*/ 4575 h 10000"/>
            <a:gd name="connsiteX5" fmla="*/ 4211 w 10000"/>
            <a:gd name="connsiteY5" fmla="*/ 4759 h 10000"/>
            <a:gd name="connsiteX6" fmla="*/ 3895 w 10000"/>
            <a:gd name="connsiteY6" fmla="*/ 4989 h 10000"/>
            <a:gd name="connsiteX7" fmla="*/ 4842 w 10000"/>
            <a:gd name="connsiteY7" fmla="*/ 5057 h 10000"/>
            <a:gd name="connsiteX8" fmla="*/ 4211 w 10000"/>
            <a:gd name="connsiteY8" fmla="*/ 5540 h 10000"/>
            <a:gd name="connsiteX9" fmla="*/ 4632 w 10000"/>
            <a:gd name="connsiteY9" fmla="*/ 5862 h 10000"/>
            <a:gd name="connsiteX10" fmla="*/ 5158 w 10000"/>
            <a:gd name="connsiteY10" fmla="*/ 6092 h 10000"/>
            <a:gd name="connsiteX11" fmla="*/ 5368 w 10000"/>
            <a:gd name="connsiteY11" fmla="*/ 6828 h 10000"/>
            <a:gd name="connsiteX12" fmla="*/ 4947 w 10000"/>
            <a:gd name="connsiteY12" fmla="*/ 7080 h 10000"/>
            <a:gd name="connsiteX13" fmla="*/ 5579 w 10000"/>
            <a:gd name="connsiteY13" fmla="*/ 7126 h 10000"/>
            <a:gd name="connsiteX14" fmla="*/ 6000 w 10000"/>
            <a:gd name="connsiteY14" fmla="*/ 8207 h 10000"/>
            <a:gd name="connsiteX15" fmla="*/ 5474 w 10000"/>
            <a:gd name="connsiteY15" fmla="*/ 8391 h 10000"/>
            <a:gd name="connsiteX16" fmla="*/ 3368 w 10000"/>
            <a:gd name="connsiteY16" fmla="*/ 9103 h 10000"/>
            <a:gd name="connsiteX17" fmla="*/ 1158 w 10000"/>
            <a:gd name="connsiteY17" fmla="*/ 9609 h 10000"/>
            <a:gd name="connsiteX18" fmla="*/ 1263 w 10000"/>
            <a:gd name="connsiteY18" fmla="*/ 9885 h 10000"/>
            <a:gd name="connsiteX19" fmla="*/ 2211 w 10000"/>
            <a:gd name="connsiteY19" fmla="*/ 9908 h 10000"/>
            <a:gd name="connsiteX20" fmla="*/ 3368 w 10000"/>
            <a:gd name="connsiteY20" fmla="*/ 10000 h 10000"/>
            <a:gd name="connsiteX21" fmla="*/ 6105 w 10000"/>
            <a:gd name="connsiteY21" fmla="*/ 9839 h 10000"/>
            <a:gd name="connsiteX22" fmla="*/ 8526 w 10000"/>
            <a:gd name="connsiteY22" fmla="*/ 9195 h 10000"/>
            <a:gd name="connsiteX23" fmla="*/ 10000 w 10000"/>
            <a:gd name="connsiteY23" fmla="*/ 8759 h 10000"/>
            <a:gd name="connsiteX24" fmla="*/ 9053 w 10000"/>
            <a:gd name="connsiteY24" fmla="*/ 8506 h 10000"/>
            <a:gd name="connsiteX25" fmla="*/ 9053 w 10000"/>
            <a:gd name="connsiteY25" fmla="*/ 8184 h 10000"/>
            <a:gd name="connsiteX26" fmla="*/ 8316 w 10000"/>
            <a:gd name="connsiteY26" fmla="*/ 7977 h 10000"/>
            <a:gd name="connsiteX27" fmla="*/ 7684 w 10000"/>
            <a:gd name="connsiteY27" fmla="*/ 7126 h 10000"/>
            <a:gd name="connsiteX28" fmla="*/ 8316 w 10000"/>
            <a:gd name="connsiteY28" fmla="*/ 6851 h 10000"/>
            <a:gd name="connsiteX29" fmla="*/ 7895 w 10000"/>
            <a:gd name="connsiteY29" fmla="*/ 6713 h 10000"/>
            <a:gd name="connsiteX30" fmla="*/ 7895 w 10000"/>
            <a:gd name="connsiteY30" fmla="*/ 5954 h 10000"/>
            <a:gd name="connsiteX31" fmla="*/ 8737 w 10000"/>
            <a:gd name="connsiteY31" fmla="*/ 5724 h 10000"/>
            <a:gd name="connsiteX32" fmla="*/ 8421 w 10000"/>
            <a:gd name="connsiteY32" fmla="*/ 5540 h 10000"/>
            <a:gd name="connsiteX33" fmla="*/ 7895 w 10000"/>
            <a:gd name="connsiteY33" fmla="*/ 5402 h 10000"/>
            <a:gd name="connsiteX34" fmla="*/ 8000 w 10000"/>
            <a:gd name="connsiteY34" fmla="*/ 5218 h 10000"/>
            <a:gd name="connsiteX35" fmla="*/ 8526 w 10000"/>
            <a:gd name="connsiteY35" fmla="*/ 5057 h 10000"/>
            <a:gd name="connsiteX36" fmla="*/ 8526 w 10000"/>
            <a:gd name="connsiteY36" fmla="*/ 4920 h 10000"/>
            <a:gd name="connsiteX37" fmla="*/ 7789 w 10000"/>
            <a:gd name="connsiteY37" fmla="*/ 4736 h 10000"/>
            <a:gd name="connsiteX38" fmla="*/ 6737 w 10000"/>
            <a:gd name="connsiteY38" fmla="*/ 4598 h 10000"/>
            <a:gd name="connsiteX39" fmla="*/ 7263 w 10000"/>
            <a:gd name="connsiteY39" fmla="*/ 4437 h 10000"/>
            <a:gd name="connsiteX40" fmla="*/ 6737 w 10000"/>
            <a:gd name="connsiteY40" fmla="*/ 4230 h 10000"/>
            <a:gd name="connsiteX41" fmla="*/ 7474 w 10000"/>
            <a:gd name="connsiteY41" fmla="*/ 4207 h 10000"/>
            <a:gd name="connsiteX42" fmla="*/ 9684 w 10000"/>
            <a:gd name="connsiteY42" fmla="*/ 2023 h 10000"/>
            <a:gd name="connsiteX43" fmla="*/ 9579 w 10000"/>
            <a:gd name="connsiteY43" fmla="*/ 1011 h 10000"/>
            <a:gd name="connsiteX44" fmla="*/ 9579 w 10000"/>
            <a:gd name="connsiteY44" fmla="*/ 299 h 10000"/>
            <a:gd name="connsiteX45" fmla="*/ 8947 w 10000"/>
            <a:gd name="connsiteY45" fmla="*/ 0 h 10000"/>
            <a:gd name="connsiteX46" fmla="*/ 6947 w 10000"/>
            <a:gd name="connsiteY46" fmla="*/ 299 h 10000"/>
            <a:gd name="connsiteX47" fmla="*/ 3789 w 10000"/>
            <a:gd name="connsiteY47" fmla="*/ 598 h 10000"/>
            <a:gd name="connsiteX48" fmla="*/ 1263 w 10000"/>
            <a:gd name="connsiteY48" fmla="*/ 736 h 10000"/>
            <a:gd name="connsiteX49" fmla="*/ 316 w 10000"/>
            <a:gd name="connsiteY49" fmla="*/ 1034 h 10000"/>
            <a:gd name="connsiteX50" fmla="*/ 0 w 10000"/>
            <a:gd name="connsiteY50" fmla="*/ 1264 h 10000"/>
            <a:gd name="connsiteX0" fmla="*/ 0 w 10000"/>
            <a:gd name="connsiteY0" fmla="*/ 1264 h 10000"/>
            <a:gd name="connsiteX1" fmla="*/ 1368 w 10000"/>
            <a:gd name="connsiteY1" fmla="*/ 1609 h 10000"/>
            <a:gd name="connsiteX2" fmla="*/ 1895 w 10000"/>
            <a:gd name="connsiteY2" fmla="*/ 2667 h 10000"/>
            <a:gd name="connsiteX3" fmla="*/ 3368 w 10000"/>
            <a:gd name="connsiteY3" fmla="*/ 4299 h 10000"/>
            <a:gd name="connsiteX4" fmla="*/ 4421 w 10000"/>
            <a:gd name="connsiteY4" fmla="*/ 4575 h 10000"/>
            <a:gd name="connsiteX5" fmla="*/ 4211 w 10000"/>
            <a:gd name="connsiteY5" fmla="*/ 4759 h 10000"/>
            <a:gd name="connsiteX6" fmla="*/ 3895 w 10000"/>
            <a:gd name="connsiteY6" fmla="*/ 4989 h 10000"/>
            <a:gd name="connsiteX7" fmla="*/ 4842 w 10000"/>
            <a:gd name="connsiteY7" fmla="*/ 5057 h 10000"/>
            <a:gd name="connsiteX8" fmla="*/ 4211 w 10000"/>
            <a:gd name="connsiteY8" fmla="*/ 5540 h 10000"/>
            <a:gd name="connsiteX9" fmla="*/ 4632 w 10000"/>
            <a:gd name="connsiteY9" fmla="*/ 5862 h 10000"/>
            <a:gd name="connsiteX10" fmla="*/ 5158 w 10000"/>
            <a:gd name="connsiteY10" fmla="*/ 6092 h 10000"/>
            <a:gd name="connsiteX11" fmla="*/ 5368 w 10000"/>
            <a:gd name="connsiteY11" fmla="*/ 6828 h 10000"/>
            <a:gd name="connsiteX12" fmla="*/ 4947 w 10000"/>
            <a:gd name="connsiteY12" fmla="*/ 7080 h 10000"/>
            <a:gd name="connsiteX13" fmla="*/ 5579 w 10000"/>
            <a:gd name="connsiteY13" fmla="*/ 7126 h 10000"/>
            <a:gd name="connsiteX14" fmla="*/ 6000 w 10000"/>
            <a:gd name="connsiteY14" fmla="*/ 8207 h 10000"/>
            <a:gd name="connsiteX15" fmla="*/ 5474 w 10000"/>
            <a:gd name="connsiteY15" fmla="*/ 8391 h 10000"/>
            <a:gd name="connsiteX16" fmla="*/ 3368 w 10000"/>
            <a:gd name="connsiteY16" fmla="*/ 9103 h 10000"/>
            <a:gd name="connsiteX17" fmla="*/ 1158 w 10000"/>
            <a:gd name="connsiteY17" fmla="*/ 9609 h 10000"/>
            <a:gd name="connsiteX18" fmla="*/ 1263 w 10000"/>
            <a:gd name="connsiteY18" fmla="*/ 9885 h 10000"/>
            <a:gd name="connsiteX19" fmla="*/ 2211 w 10000"/>
            <a:gd name="connsiteY19" fmla="*/ 9908 h 10000"/>
            <a:gd name="connsiteX20" fmla="*/ 3368 w 10000"/>
            <a:gd name="connsiteY20" fmla="*/ 10000 h 10000"/>
            <a:gd name="connsiteX21" fmla="*/ 6105 w 10000"/>
            <a:gd name="connsiteY21" fmla="*/ 9839 h 10000"/>
            <a:gd name="connsiteX22" fmla="*/ 8526 w 10000"/>
            <a:gd name="connsiteY22" fmla="*/ 9195 h 10000"/>
            <a:gd name="connsiteX23" fmla="*/ 10000 w 10000"/>
            <a:gd name="connsiteY23" fmla="*/ 8759 h 10000"/>
            <a:gd name="connsiteX24" fmla="*/ 9053 w 10000"/>
            <a:gd name="connsiteY24" fmla="*/ 8506 h 10000"/>
            <a:gd name="connsiteX25" fmla="*/ 9053 w 10000"/>
            <a:gd name="connsiteY25" fmla="*/ 8184 h 10000"/>
            <a:gd name="connsiteX26" fmla="*/ 8316 w 10000"/>
            <a:gd name="connsiteY26" fmla="*/ 7977 h 10000"/>
            <a:gd name="connsiteX27" fmla="*/ 7684 w 10000"/>
            <a:gd name="connsiteY27" fmla="*/ 7126 h 10000"/>
            <a:gd name="connsiteX28" fmla="*/ 8316 w 10000"/>
            <a:gd name="connsiteY28" fmla="*/ 6851 h 10000"/>
            <a:gd name="connsiteX29" fmla="*/ 7895 w 10000"/>
            <a:gd name="connsiteY29" fmla="*/ 6713 h 10000"/>
            <a:gd name="connsiteX30" fmla="*/ 7895 w 10000"/>
            <a:gd name="connsiteY30" fmla="*/ 5954 h 10000"/>
            <a:gd name="connsiteX31" fmla="*/ 8737 w 10000"/>
            <a:gd name="connsiteY31" fmla="*/ 5724 h 10000"/>
            <a:gd name="connsiteX32" fmla="*/ 8421 w 10000"/>
            <a:gd name="connsiteY32" fmla="*/ 5540 h 10000"/>
            <a:gd name="connsiteX33" fmla="*/ 7895 w 10000"/>
            <a:gd name="connsiteY33" fmla="*/ 5402 h 10000"/>
            <a:gd name="connsiteX34" fmla="*/ 8000 w 10000"/>
            <a:gd name="connsiteY34" fmla="*/ 5218 h 10000"/>
            <a:gd name="connsiteX35" fmla="*/ 8526 w 10000"/>
            <a:gd name="connsiteY35" fmla="*/ 5057 h 10000"/>
            <a:gd name="connsiteX36" fmla="*/ 8526 w 10000"/>
            <a:gd name="connsiteY36" fmla="*/ 4920 h 10000"/>
            <a:gd name="connsiteX37" fmla="*/ 7789 w 10000"/>
            <a:gd name="connsiteY37" fmla="*/ 4736 h 10000"/>
            <a:gd name="connsiteX38" fmla="*/ 6737 w 10000"/>
            <a:gd name="connsiteY38" fmla="*/ 4598 h 10000"/>
            <a:gd name="connsiteX39" fmla="*/ 7263 w 10000"/>
            <a:gd name="connsiteY39" fmla="*/ 4437 h 10000"/>
            <a:gd name="connsiteX40" fmla="*/ 6737 w 10000"/>
            <a:gd name="connsiteY40" fmla="*/ 4230 h 10000"/>
            <a:gd name="connsiteX41" fmla="*/ 7474 w 10000"/>
            <a:gd name="connsiteY41" fmla="*/ 4207 h 10000"/>
            <a:gd name="connsiteX42" fmla="*/ 9684 w 10000"/>
            <a:gd name="connsiteY42" fmla="*/ 2023 h 10000"/>
            <a:gd name="connsiteX43" fmla="*/ 9579 w 10000"/>
            <a:gd name="connsiteY43" fmla="*/ 1011 h 10000"/>
            <a:gd name="connsiteX44" fmla="*/ 9579 w 10000"/>
            <a:gd name="connsiteY44" fmla="*/ 299 h 10000"/>
            <a:gd name="connsiteX45" fmla="*/ 8947 w 10000"/>
            <a:gd name="connsiteY45" fmla="*/ 0 h 10000"/>
            <a:gd name="connsiteX46" fmla="*/ 6947 w 10000"/>
            <a:gd name="connsiteY46" fmla="*/ 299 h 10000"/>
            <a:gd name="connsiteX47" fmla="*/ 3789 w 10000"/>
            <a:gd name="connsiteY47" fmla="*/ 598 h 10000"/>
            <a:gd name="connsiteX48" fmla="*/ 1263 w 10000"/>
            <a:gd name="connsiteY48" fmla="*/ 736 h 10000"/>
            <a:gd name="connsiteX49" fmla="*/ 316 w 10000"/>
            <a:gd name="connsiteY49" fmla="*/ 1034 h 10000"/>
            <a:gd name="connsiteX50" fmla="*/ 0 w 10000"/>
            <a:gd name="connsiteY50" fmla="*/ 1264 h 10000"/>
            <a:gd name="connsiteX0" fmla="*/ 0 w 10000"/>
            <a:gd name="connsiteY0" fmla="*/ 1432 h 10168"/>
            <a:gd name="connsiteX1" fmla="*/ 1368 w 10000"/>
            <a:gd name="connsiteY1" fmla="*/ 1777 h 10168"/>
            <a:gd name="connsiteX2" fmla="*/ 1895 w 10000"/>
            <a:gd name="connsiteY2" fmla="*/ 2835 h 10168"/>
            <a:gd name="connsiteX3" fmla="*/ 3368 w 10000"/>
            <a:gd name="connsiteY3" fmla="*/ 4467 h 10168"/>
            <a:gd name="connsiteX4" fmla="*/ 4421 w 10000"/>
            <a:gd name="connsiteY4" fmla="*/ 4743 h 10168"/>
            <a:gd name="connsiteX5" fmla="*/ 4211 w 10000"/>
            <a:gd name="connsiteY5" fmla="*/ 4927 h 10168"/>
            <a:gd name="connsiteX6" fmla="*/ 3895 w 10000"/>
            <a:gd name="connsiteY6" fmla="*/ 5157 h 10168"/>
            <a:gd name="connsiteX7" fmla="*/ 4842 w 10000"/>
            <a:gd name="connsiteY7" fmla="*/ 5225 h 10168"/>
            <a:gd name="connsiteX8" fmla="*/ 4211 w 10000"/>
            <a:gd name="connsiteY8" fmla="*/ 5708 h 10168"/>
            <a:gd name="connsiteX9" fmla="*/ 4632 w 10000"/>
            <a:gd name="connsiteY9" fmla="*/ 6030 h 10168"/>
            <a:gd name="connsiteX10" fmla="*/ 5158 w 10000"/>
            <a:gd name="connsiteY10" fmla="*/ 6260 h 10168"/>
            <a:gd name="connsiteX11" fmla="*/ 5368 w 10000"/>
            <a:gd name="connsiteY11" fmla="*/ 6996 h 10168"/>
            <a:gd name="connsiteX12" fmla="*/ 4947 w 10000"/>
            <a:gd name="connsiteY12" fmla="*/ 7248 h 10168"/>
            <a:gd name="connsiteX13" fmla="*/ 5579 w 10000"/>
            <a:gd name="connsiteY13" fmla="*/ 7294 h 10168"/>
            <a:gd name="connsiteX14" fmla="*/ 6000 w 10000"/>
            <a:gd name="connsiteY14" fmla="*/ 8375 h 10168"/>
            <a:gd name="connsiteX15" fmla="*/ 5474 w 10000"/>
            <a:gd name="connsiteY15" fmla="*/ 8559 h 10168"/>
            <a:gd name="connsiteX16" fmla="*/ 3368 w 10000"/>
            <a:gd name="connsiteY16" fmla="*/ 9271 h 10168"/>
            <a:gd name="connsiteX17" fmla="*/ 1158 w 10000"/>
            <a:gd name="connsiteY17" fmla="*/ 9777 h 10168"/>
            <a:gd name="connsiteX18" fmla="*/ 1263 w 10000"/>
            <a:gd name="connsiteY18" fmla="*/ 10053 h 10168"/>
            <a:gd name="connsiteX19" fmla="*/ 2211 w 10000"/>
            <a:gd name="connsiteY19" fmla="*/ 10076 h 10168"/>
            <a:gd name="connsiteX20" fmla="*/ 3368 w 10000"/>
            <a:gd name="connsiteY20" fmla="*/ 10168 h 10168"/>
            <a:gd name="connsiteX21" fmla="*/ 6105 w 10000"/>
            <a:gd name="connsiteY21" fmla="*/ 10007 h 10168"/>
            <a:gd name="connsiteX22" fmla="*/ 8526 w 10000"/>
            <a:gd name="connsiteY22" fmla="*/ 9363 h 10168"/>
            <a:gd name="connsiteX23" fmla="*/ 10000 w 10000"/>
            <a:gd name="connsiteY23" fmla="*/ 8927 h 10168"/>
            <a:gd name="connsiteX24" fmla="*/ 9053 w 10000"/>
            <a:gd name="connsiteY24" fmla="*/ 8674 h 10168"/>
            <a:gd name="connsiteX25" fmla="*/ 9053 w 10000"/>
            <a:gd name="connsiteY25" fmla="*/ 8352 h 10168"/>
            <a:gd name="connsiteX26" fmla="*/ 8316 w 10000"/>
            <a:gd name="connsiteY26" fmla="*/ 8145 h 10168"/>
            <a:gd name="connsiteX27" fmla="*/ 7684 w 10000"/>
            <a:gd name="connsiteY27" fmla="*/ 7294 h 10168"/>
            <a:gd name="connsiteX28" fmla="*/ 8316 w 10000"/>
            <a:gd name="connsiteY28" fmla="*/ 7019 h 10168"/>
            <a:gd name="connsiteX29" fmla="*/ 7895 w 10000"/>
            <a:gd name="connsiteY29" fmla="*/ 6881 h 10168"/>
            <a:gd name="connsiteX30" fmla="*/ 7895 w 10000"/>
            <a:gd name="connsiteY30" fmla="*/ 6122 h 10168"/>
            <a:gd name="connsiteX31" fmla="*/ 8737 w 10000"/>
            <a:gd name="connsiteY31" fmla="*/ 5892 h 10168"/>
            <a:gd name="connsiteX32" fmla="*/ 8421 w 10000"/>
            <a:gd name="connsiteY32" fmla="*/ 5708 h 10168"/>
            <a:gd name="connsiteX33" fmla="*/ 7895 w 10000"/>
            <a:gd name="connsiteY33" fmla="*/ 5570 h 10168"/>
            <a:gd name="connsiteX34" fmla="*/ 8000 w 10000"/>
            <a:gd name="connsiteY34" fmla="*/ 5386 h 10168"/>
            <a:gd name="connsiteX35" fmla="*/ 8526 w 10000"/>
            <a:gd name="connsiteY35" fmla="*/ 5225 h 10168"/>
            <a:gd name="connsiteX36" fmla="*/ 8526 w 10000"/>
            <a:gd name="connsiteY36" fmla="*/ 5088 h 10168"/>
            <a:gd name="connsiteX37" fmla="*/ 7789 w 10000"/>
            <a:gd name="connsiteY37" fmla="*/ 4904 h 10168"/>
            <a:gd name="connsiteX38" fmla="*/ 6737 w 10000"/>
            <a:gd name="connsiteY38" fmla="*/ 4766 h 10168"/>
            <a:gd name="connsiteX39" fmla="*/ 7263 w 10000"/>
            <a:gd name="connsiteY39" fmla="*/ 4605 h 10168"/>
            <a:gd name="connsiteX40" fmla="*/ 6737 w 10000"/>
            <a:gd name="connsiteY40" fmla="*/ 4398 h 10168"/>
            <a:gd name="connsiteX41" fmla="*/ 7474 w 10000"/>
            <a:gd name="connsiteY41" fmla="*/ 4375 h 10168"/>
            <a:gd name="connsiteX42" fmla="*/ 9684 w 10000"/>
            <a:gd name="connsiteY42" fmla="*/ 2191 h 10168"/>
            <a:gd name="connsiteX43" fmla="*/ 9579 w 10000"/>
            <a:gd name="connsiteY43" fmla="*/ 1179 h 10168"/>
            <a:gd name="connsiteX44" fmla="*/ 9579 w 10000"/>
            <a:gd name="connsiteY44" fmla="*/ 467 h 10168"/>
            <a:gd name="connsiteX45" fmla="*/ 8947 w 10000"/>
            <a:gd name="connsiteY45" fmla="*/ 0 h 10168"/>
            <a:gd name="connsiteX46" fmla="*/ 6947 w 10000"/>
            <a:gd name="connsiteY46" fmla="*/ 467 h 10168"/>
            <a:gd name="connsiteX47" fmla="*/ 3789 w 10000"/>
            <a:gd name="connsiteY47" fmla="*/ 766 h 10168"/>
            <a:gd name="connsiteX48" fmla="*/ 1263 w 10000"/>
            <a:gd name="connsiteY48" fmla="*/ 904 h 10168"/>
            <a:gd name="connsiteX49" fmla="*/ 316 w 10000"/>
            <a:gd name="connsiteY49" fmla="*/ 1202 h 10168"/>
            <a:gd name="connsiteX50" fmla="*/ 0 w 10000"/>
            <a:gd name="connsiteY50" fmla="*/ 1432 h 10168"/>
            <a:gd name="connsiteX0" fmla="*/ 0 w 10000"/>
            <a:gd name="connsiteY0" fmla="*/ 1432 h 10168"/>
            <a:gd name="connsiteX1" fmla="*/ 1368 w 10000"/>
            <a:gd name="connsiteY1" fmla="*/ 1777 h 10168"/>
            <a:gd name="connsiteX2" fmla="*/ 1895 w 10000"/>
            <a:gd name="connsiteY2" fmla="*/ 2835 h 10168"/>
            <a:gd name="connsiteX3" fmla="*/ 3368 w 10000"/>
            <a:gd name="connsiteY3" fmla="*/ 4467 h 10168"/>
            <a:gd name="connsiteX4" fmla="*/ 4421 w 10000"/>
            <a:gd name="connsiteY4" fmla="*/ 4743 h 10168"/>
            <a:gd name="connsiteX5" fmla="*/ 4211 w 10000"/>
            <a:gd name="connsiteY5" fmla="*/ 4927 h 10168"/>
            <a:gd name="connsiteX6" fmla="*/ 3895 w 10000"/>
            <a:gd name="connsiteY6" fmla="*/ 5157 h 10168"/>
            <a:gd name="connsiteX7" fmla="*/ 4842 w 10000"/>
            <a:gd name="connsiteY7" fmla="*/ 5225 h 10168"/>
            <a:gd name="connsiteX8" fmla="*/ 4211 w 10000"/>
            <a:gd name="connsiteY8" fmla="*/ 5708 h 10168"/>
            <a:gd name="connsiteX9" fmla="*/ 4632 w 10000"/>
            <a:gd name="connsiteY9" fmla="*/ 6030 h 10168"/>
            <a:gd name="connsiteX10" fmla="*/ 5158 w 10000"/>
            <a:gd name="connsiteY10" fmla="*/ 6260 h 10168"/>
            <a:gd name="connsiteX11" fmla="*/ 5368 w 10000"/>
            <a:gd name="connsiteY11" fmla="*/ 6996 h 10168"/>
            <a:gd name="connsiteX12" fmla="*/ 4947 w 10000"/>
            <a:gd name="connsiteY12" fmla="*/ 7248 h 10168"/>
            <a:gd name="connsiteX13" fmla="*/ 5579 w 10000"/>
            <a:gd name="connsiteY13" fmla="*/ 7294 h 10168"/>
            <a:gd name="connsiteX14" fmla="*/ 6000 w 10000"/>
            <a:gd name="connsiteY14" fmla="*/ 8375 h 10168"/>
            <a:gd name="connsiteX15" fmla="*/ 5474 w 10000"/>
            <a:gd name="connsiteY15" fmla="*/ 8559 h 10168"/>
            <a:gd name="connsiteX16" fmla="*/ 3368 w 10000"/>
            <a:gd name="connsiteY16" fmla="*/ 9271 h 10168"/>
            <a:gd name="connsiteX17" fmla="*/ 1158 w 10000"/>
            <a:gd name="connsiteY17" fmla="*/ 9777 h 10168"/>
            <a:gd name="connsiteX18" fmla="*/ 1263 w 10000"/>
            <a:gd name="connsiteY18" fmla="*/ 10053 h 10168"/>
            <a:gd name="connsiteX19" fmla="*/ 2211 w 10000"/>
            <a:gd name="connsiteY19" fmla="*/ 10076 h 10168"/>
            <a:gd name="connsiteX20" fmla="*/ 3368 w 10000"/>
            <a:gd name="connsiteY20" fmla="*/ 10168 h 10168"/>
            <a:gd name="connsiteX21" fmla="*/ 6105 w 10000"/>
            <a:gd name="connsiteY21" fmla="*/ 10007 h 10168"/>
            <a:gd name="connsiteX22" fmla="*/ 8526 w 10000"/>
            <a:gd name="connsiteY22" fmla="*/ 9363 h 10168"/>
            <a:gd name="connsiteX23" fmla="*/ 10000 w 10000"/>
            <a:gd name="connsiteY23" fmla="*/ 8927 h 10168"/>
            <a:gd name="connsiteX24" fmla="*/ 9053 w 10000"/>
            <a:gd name="connsiteY24" fmla="*/ 8674 h 10168"/>
            <a:gd name="connsiteX25" fmla="*/ 9053 w 10000"/>
            <a:gd name="connsiteY25" fmla="*/ 8352 h 10168"/>
            <a:gd name="connsiteX26" fmla="*/ 8316 w 10000"/>
            <a:gd name="connsiteY26" fmla="*/ 8145 h 10168"/>
            <a:gd name="connsiteX27" fmla="*/ 7684 w 10000"/>
            <a:gd name="connsiteY27" fmla="*/ 7294 h 10168"/>
            <a:gd name="connsiteX28" fmla="*/ 8316 w 10000"/>
            <a:gd name="connsiteY28" fmla="*/ 7019 h 10168"/>
            <a:gd name="connsiteX29" fmla="*/ 7895 w 10000"/>
            <a:gd name="connsiteY29" fmla="*/ 6881 h 10168"/>
            <a:gd name="connsiteX30" fmla="*/ 7895 w 10000"/>
            <a:gd name="connsiteY30" fmla="*/ 6122 h 10168"/>
            <a:gd name="connsiteX31" fmla="*/ 8737 w 10000"/>
            <a:gd name="connsiteY31" fmla="*/ 5892 h 10168"/>
            <a:gd name="connsiteX32" fmla="*/ 8421 w 10000"/>
            <a:gd name="connsiteY32" fmla="*/ 5708 h 10168"/>
            <a:gd name="connsiteX33" fmla="*/ 7895 w 10000"/>
            <a:gd name="connsiteY33" fmla="*/ 5570 h 10168"/>
            <a:gd name="connsiteX34" fmla="*/ 8000 w 10000"/>
            <a:gd name="connsiteY34" fmla="*/ 5386 h 10168"/>
            <a:gd name="connsiteX35" fmla="*/ 8526 w 10000"/>
            <a:gd name="connsiteY35" fmla="*/ 5225 h 10168"/>
            <a:gd name="connsiteX36" fmla="*/ 8526 w 10000"/>
            <a:gd name="connsiteY36" fmla="*/ 5088 h 10168"/>
            <a:gd name="connsiteX37" fmla="*/ 7789 w 10000"/>
            <a:gd name="connsiteY37" fmla="*/ 4904 h 10168"/>
            <a:gd name="connsiteX38" fmla="*/ 6737 w 10000"/>
            <a:gd name="connsiteY38" fmla="*/ 4766 h 10168"/>
            <a:gd name="connsiteX39" fmla="*/ 7263 w 10000"/>
            <a:gd name="connsiteY39" fmla="*/ 4605 h 10168"/>
            <a:gd name="connsiteX40" fmla="*/ 6737 w 10000"/>
            <a:gd name="connsiteY40" fmla="*/ 4398 h 10168"/>
            <a:gd name="connsiteX41" fmla="*/ 7474 w 10000"/>
            <a:gd name="connsiteY41" fmla="*/ 4375 h 10168"/>
            <a:gd name="connsiteX42" fmla="*/ 9684 w 10000"/>
            <a:gd name="connsiteY42" fmla="*/ 2191 h 10168"/>
            <a:gd name="connsiteX43" fmla="*/ 9579 w 10000"/>
            <a:gd name="connsiteY43" fmla="*/ 1179 h 10168"/>
            <a:gd name="connsiteX44" fmla="*/ 9579 w 10000"/>
            <a:gd name="connsiteY44" fmla="*/ 467 h 10168"/>
            <a:gd name="connsiteX45" fmla="*/ 8947 w 10000"/>
            <a:gd name="connsiteY45" fmla="*/ 0 h 10168"/>
            <a:gd name="connsiteX46" fmla="*/ 6947 w 10000"/>
            <a:gd name="connsiteY46" fmla="*/ 467 h 10168"/>
            <a:gd name="connsiteX47" fmla="*/ 3789 w 10000"/>
            <a:gd name="connsiteY47" fmla="*/ 766 h 10168"/>
            <a:gd name="connsiteX48" fmla="*/ 1263 w 10000"/>
            <a:gd name="connsiteY48" fmla="*/ 904 h 10168"/>
            <a:gd name="connsiteX49" fmla="*/ 316 w 10000"/>
            <a:gd name="connsiteY49" fmla="*/ 1202 h 10168"/>
            <a:gd name="connsiteX50" fmla="*/ 0 w 10000"/>
            <a:gd name="connsiteY50" fmla="*/ 1432 h 10168"/>
            <a:gd name="connsiteX0" fmla="*/ 0 w 10000"/>
            <a:gd name="connsiteY0" fmla="*/ 1432 h 10168"/>
            <a:gd name="connsiteX1" fmla="*/ 1368 w 10000"/>
            <a:gd name="connsiteY1" fmla="*/ 1777 h 10168"/>
            <a:gd name="connsiteX2" fmla="*/ 1895 w 10000"/>
            <a:gd name="connsiteY2" fmla="*/ 2835 h 10168"/>
            <a:gd name="connsiteX3" fmla="*/ 3368 w 10000"/>
            <a:gd name="connsiteY3" fmla="*/ 4467 h 10168"/>
            <a:gd name="connsiteX4" fmla="*/ 4421 w 10000"/>
            <a:gd name="connsiteY4" fmla="*/ 4743 h 10168"/>
            <a:gd name="connsiteX5" fmla="*/ 4211 w 10000"/>
            <a:gd name="connsiteY5" fmla="*/ 4927 h 10168"/>
            <a:gd name="connsiteX6" fmla="*/ 3895 w 10000"/>
            <a:gd name="connsiteY6" fmla="*/ 5157 h 10168"/>
            <a:gd name="connsiteX7" fmla="*/ 4842 w 10000"/>
            <a:gd name="connsiteY7" fmla="*/ 5225 h 10168"/>
            <a:gd name="connsiteX8" fmla="*/ 4211 w 10000"/>
            <a:gd name="connsiteY8" fmla="*/ 5708 h 10168"/>
            <a:gd name="connsiteX9" fmla="*/ 4632 w 10000"/>
            <a:gd name="connsiteY9" fmla="*/ 6030 h 10168"/>
            <a:gd name="connsiteX10" fmla="*/ 5158 w 10000"/>
            <a:gd name="connsiteY10" fmla="*/ 6260 h 10168"/>
            <a:gd name="connsiteX11" fmla="*/ 5368 w 10000"/>
            <a:gd name="connsiteY11" fmla="*/ 6996 h 10168"/>
            <a:gd name="connsiteX12" fmla="*/ 4947 w 10000"/>
            <a:gd name="connsiteY12" fmla="*/ 7248 h 10168"/>
            <a:gd name="connsiteX13" fmla="*/ 5579 w 10000"/>
            <a:gd name="connsiteY13" fmla="*/ 7294 h 10168"/>
            <a:gd name="connsiteX14" fmla="*/ 6000 w 10000"/>
            <a:gd name="connsiteY14" fmla="*/ 8375 h 10168"/>
            <a:gd name="connsiteX15" fmla="*/ 5474 w 10000"/>
            <a:gd name="connsiteY15" fmla="*/ 8559 h 10168"/>
            <a:gd name="connsiteX16" fmla="*/ 3368 w 10000"/>
            <a:gd name="connsiteY16" fmla="*/ 9271 h 10168"/>
            <a:gd name="connsiteX17" fmla="*/ 1158 w 10000"/>
            <a:gd name="connsiteY17" fmla="*/ 9777 h 10168"/>
            <a:gd name="connsiteX18" fmla="*/ 1263 w 10000"/>
            <a:gd name="connsiteY18" fmla="*/ 10053 h 10168"/>
            <a:gd name="connsiteX19" fmla="*/ 2211 w 10000"/>
            <a:gd name="connsiteY19" fmla="*/ 10076 h 10168"/>
            <a:gd name="connsiteX20" fmla="*/ 3368 w 10000"/>
            <a:gd name="connsiteY20" fmla="*/ 10168 h 10168"/>
            <a:gd name="connsiteX21" fmla="*/ 6105 w 10000"/>
            <a:gd name="connsiteY21" fmla="*/ 10007 h 10168"/>
            <a:gd name="connsiteX22" fmla="*/ 8526 w 10000"/>
            <a:gd name="connsiteY22" fmla="*/ 9363 h 10168"/>
            <a:gd name="connsiteX23" fmla="*/ 10000 w 10000"/>
            <a:gd name="connsiteY23" fmla="*/ 8927 h 10168"/>
            <a:gd name="connsiteX24" fmla="*/ 9053 w 10000"/>
            <a:gd name="connsiteY24" fmla="*/ 8674 h 10168"/>
            <a:gd name="connsiteX25" fmla="*/ 9053 w 10000"/>
            <a:gd name="connsiteY25" fmla="*/ 8352 h 10168"/>
            <a:gd name="connsiteX26" fmla="*/ 8316 w 10000"/>
            <a:gd name="connsiteY26" fmla="*/ 8145 h 10168"/>
            <a:gd name="connsiteX27" fmla="*/ 7684 w 10000"/>
            <a:gd name="connsiteY27" fmla="*/ 7294 h 10168"/>
            <a:gd name="connsiteX28" fmla="*/ 8316 w 10000"/>
            <a:gd name="connsiteY28" fmla="*/ 7019 h 10168"/>
            <a:gd name="connsiteX29" fmla="*/ 7895 w 10000"/>
            <a:gd name="connsiteY29" fmla="*/ 6881 h 10168"/>
            <a:gd name="connsiteX30" fmla="*/ 7895 w 10000"/>
            <a:gd name="connsiteY30" fmla="*/ 6122 h 10168"/>
            <a:gd name="connsiteX31" fmla="*/ 8737 w 10000"/>
            <a:gd name="connsiteY31" fmla="*/ 5892 h 10168"/>
            <a:gd name="connsiteX32" fmla="*/ 8421 w 10000"/>
            <a:gd name="connsiteY32" fmla="*/ 5708 h 10168"/>
            <a:gd name="connsiteX33" fmla="*/ 7895 w 10000"/>
            <a:gd name="connsiteY33" fmla="*/ 5570 h 10168"/>
            <a:gd name="connsiteX34" fmla="*/ 8000 w 10000"/>
            <a:gd name="connsiteY34" fmla="*/ 5386 h 10168"/>
            <a:gd name="connsiteX35" fmla="*/ 8526 w 10000"/>
            <a:gd name="connsiteY35" fmla="*/ 5225 h 10168"/>
            <a:gd name="connsiteX36" fmla="*/ 8526 w 10000"/>
            <a:gd name="connsiteY36" fmla="*/ 5088 h 10168"/>
            <a:gd name="connsiteX37" fmla="*/ 7789 w 10000"/>
            <a:gd name="connsiteY37" fmla="*/ 4904 h 10168"/>
            <a:gd name="connsiteX38" fmla="*/ 6737 w 10000"/>
            <a:gd name="connsiteY38" fmla="*/ 4766 h 10168"/>
            <a:gd name="connsiteX39" fmla="*/ 7263 w 10000"/>
            <a:gd name="connsiteY39" fmla="*/ 4605 h 10168"/>
            <a:gd name="connsiteX40" fmla="*/ 6737 w 10000"/>
            <a:gd name="connsiteY40" fmla="*/ 4398 h 10168"/>
            <a:gd name="connsiteX41" fmla="*/ 7474 w 10000"/>
            <a:gd name="connsiteY41" fmla="*/ 4375 h 10168"/>
            <a:gd name="connsiteX42" fmla="*/ 9684 w 10000"/>
            <a:gd name="connsiteY42" fmla="*/ 2191 h 10168"/>
            <a:gd name="connsiteX43" fmla="*/ 9579 w 10000"/>
            <a:gd name="connsiteY43" fmla="*/ 1179 h 10168"/>
            <a:gd name="connsiteX44" fmla="*/ 9579 w 10000"/>
            <a:gd name="connsiteY44" fmla="*/ 467 h 10168"/>
            <a:gd name="connsiteX45" fmla="*/ 8947 w 10000"/>
            <a:gd name="connsiteY45" fmla="*/ 0 h 10168"/>
            <a:gd name="connsiteX46" fmla="*/ 6947 w 10000"/>
            <a:gd name="connsiteY46" fmla="*/ 467 h 10168"/>
            <a:gd name="connsiteX47" fmla="*/ 3789 w 10000"/>
            <a:gd name="connsiteY47" fmla="*/ 766 h 10168"/>
            <a:gd name="connsiteX48" fmla="*/ 1263 w 10000"/>
            <a:gd name="connsiteY48" fmla="*/ 904 h 10168"/>
            <a:gd name="connsiteX49" fmla="*/ 316 w 10000"/>
            <a:gd name="connsiteY49" fmla="*/ 1202 h 10168"/>
            <a:gd name="connsiteX50" fmla="*/ 0 w 10000"/>
            <a:gd name="connsiteY50" fmla="*/ 1432 h 10168"/>
            <a:gd name="connsiteX0" fmla="*/ 0 w 10000"/>
            <a:gd name="connsiteY0" fmla="*/ 1432 h 10168"/>
            <a:gd name="connsiteX1" fmla="*/ 1368 w 10000"/>
            <a:gd name="connsiteY1" fmla="*/ 1777 h 10168"/>
            <a:gd name="connsiteX2" fmla="*/ 1895 w 10000"/>
            <a:gd name="connsiteY2" fmla="*/ 2835 h 10168"/>
            <a:gd name="connsiteX3" fmla="*/ 3368 w 10000"/>
            <a:gd name="connsiteY3" fmla="*/ 4467 h 10168"/>
            <a:gd name="connsiteX4" fmla="*/ 4421 w 10000"/>
            <a:gd name="connsiteY4" fmla="*/ 4743 h 10168"/>
            <a:gd name="connsiteX5" fmla="*/ 4211 w 10000"/>
            <a:gd name="connsiteY5" fmla="*/ 4927 h 10168"/>
            <a:gd name="connsiteX6" fmla="*/ 3895 w 10000"/>
            <a:gd name="connsiteY6" fmla="*/ 5157 h 10168"/>
            <a:gd name="connsiteX7" fmla="*/ 4842 w 10000"/>
            <a:gd name="connsiteY7" fmla="*/ 5225 h 10168"/>
            <a:gd name="connsiteX8" fmla="*/ 4211 w 10000"/>
            <a:gd name="connsiteY8" fmla="*/ 5708 h 10168"/>
            <a:gd name="connsiteX9" fmla="*/ 4632 w 10000"/>
            <a:gd name="connsiteY9" fmla="*/ 6030 h 10168"/>
            <a:gd name="connsiteX10" fmla="*/ 5158 w 10000"/>
            <a:gd name="connsiteY10" fmla="*/ 6260 h 10168"/>
            <a:gd name="connsiteX11" fmla="*/ 5368 w 10000"/>
            <a:gd name="connsiteY11" fmla="*/ 6996 h 10168"/>
            <a:gd name="connsiteX12" fmla="*/ 4947 w 10000"/>
            <a:gd name="connsiteY12" fmla="*/ 7248 h 10168"/>
            <a:gd name="connsiteX13" fmla="*/ 5579 w 10000"/>
            <a:gd name="connsiteY13" fmla="*/ 7294 h 10168"/>
            <a:gd name="connsiteX14" fmla="*/ 6000 w 10000"/>
            <a:gd name="connsiteY14" fmla="*/ 8375 h 10168"/>
            <a:gd name="connsiteX15" fmla="*/ 5474 w 10000"/>
            <a:gd name="connsiteY15" fmla="*/ 8559 h 10168"/>
            <a:gd name="connsiteX16" fmla="*/ 3368 w 10000"/>
            <a:gd name="connsiteY16" fmla="*/ 9271 h 10168"/>
            <a:gd name="connsiteX17" fmla="*/ 1158 w 10000"/>
            <a:gd name="connsiteY17" fmla="*/ 9777 h 10168"/>
            <a:gd name="connsiteX18" fmla="*/ 1263 w 10000"/>
            <a:gd name="connsiteY18" fmla="*/ 10053 h 10168"/>
            <a:gd name="connsiteX19" fmla="*/ 2211 w 10000"/>
            <a:gd name="connsiteY19" fmla="*/ 10076 h 10168"/>
            <a:gd name="connsiteX20" fmla="*/ 3368 w 10000"/>
            <a:gd name="connsiteY20" fmla="*/ 10168 h 10168"/>
            <a:gd name="connsiteX21" fmla="*/ 6105 w 10000"/>
            <a:gd name="connsiteY21" fmla="*/ 10007 h 10168"/>
            <a:gd name="connsiteX22" fmla="*/ 8526 w 10000"/>
            <a:gd name="connsiteY22" fmla="*/ 9363 h 10168"/>
            <a:gd name="connsiteX23" fmla="*/ 10000 w 10000"/>
            <a:gd name="connsiteY23" fmla="*/ 8927 h 10168"/>
            <a:gd name="connsiteX24" fmla="*/ 9053 w 10000"/>
            <a:gd name="connsiteY24" fmla="*/ 8674 h 10168"/>
            <a:gd name="connsiteX25" fmla="*/ 9053 w 10000"/>
            <a:gd name="connsiteY25" fmla="*/ 8352 h 10168"/>
            <a:gd name="connsiteX26" fmla="*/ 8316 w 10000"/>
            <a:gd name="connsiteY26" fmla="*/ 8145 h 10168"/>
            <a:gd name="connsiteX27" fmla="*/ 7684 w 10000"/>
            <a:gd name="connsiteY27" fmla="*/ 7294 h 10168"/>
            <a:gd name="connsiteX28" fmla="*/ 8316 w 10000"/>
            <a:gd name="connsiteY28" fmla="*/ 7019 h 10168"/>
            <a:gd name="connsiteX29" fmla="*/ 7895 w 10000"/>
            <a:gd name="connsiteY29" fmla="*/ 6881 h 10168"/>
            <a:gd name="connsiteX30" fmla="*/ 7895 w 10000"/>
            <a:gd name="connsiteY30" fmla="*/ 6122 h 10168"/>
            <a:gd name="connsiteX31" fmla="*/ 8737 w 10000"/>
            <a:gd name="connsiteY31" fmla="*/ 5892 h 10168"/>
            <a:gd name="connsiteX32" fmla="*/ 8421 w 10000"/>
            <a:gd name="connsiteY32" fmla="*/ 5708 h 10168"/>
            <a:gd name="connsiteX33" fmla="*/ 7895 w 10000"/>
            <a:gd name="connsiteY33" fmla="*/ 5570 h 10168"/>
            <a:gd name="connsiteX34" fmla="*/ 8000 w 10000"/>
            <a:gd name="connsiteY34" fmla="*/ 5386 h 10168"/>
            <a:gd name="connsiteX35" fmla="*/ 8526 w 10000"/>
            <a:gd name="connsiteY35" fmla="*/ 5225 h 10168"/>
            <a:gd name="connsiteX36" fmla="*/ 8526 w 10000"/>
            <a:gd name="connsiteY36" fmla="*/ 5088 h 10168"/>
            <a:gd name="connsiteX37" fmla="*/ 7789 w 10000"/>
            <a:gd name="connsiteY37" fmla="*/ 4904 h 10168"/>
            <a:gd name="connsiteX38" fmla="*/ 6737 w 10000"/>
            <a:gd name="connsiteY38" fmla="*/ 4766 h 10168"/>
            <a:gd name="connsiteX39" fmla="*/ 7263 w 10000"/>
            <a:gd name="connsiteY39" fmla="*/ 4605 h 10168"/>
            <a:gd name="connsiteX40" fmla="*/ 6737 w 10000"/>
            <a:gd name="connsiteY40" fmla="*/ 4398 h 10168"/>
            <a:gd name="connsiteX41" fmla="*/ 7474 w 10000"/>
            <a:gd name="connsiteY41" fmla="*/ 4375 h 10168"/>
            <a:gd name="connsiteX42" fmla="*/ 9684 w 10000"/>
            <a:gd name="connsiteY42" fmla="*/ 2191 h 10168"/>
            <a:gd name="connsiteX43" fmla="*/ 9579 w 10000"/>
            <a:gd name="connsiteY43" fmla="*/ 1179 h 10168"/>
            <a:gd name="connsiteX44" fmla="*/ 9289 w 10000"/>
            <a:gd name="connsiteY44" fmla="*/ 574 h 10168"/>
            <a:gd name="connsiteX45" fmla="*/ 8947 w 10000"/>
            <a:gd name="connsiteY45" fmla="*/ 0 h 10168"/>
            <a:gd name="connsiteX46" fmla="*/ 6947 w 10000"/>
            <a:gd name="connsiteY46" fmla="*/ 467 h 10168"/>
            <a:gd name="connsiteX47" fmla="*/ 3789 w 10000"/>
            <a:gd name="connsiteY47" fmla="*/ 766 h 10168"/>
            <a:gd name="connsiteX48" fmla="*/ 1263 w 10000"/>
            <a:gd name="connsiteY48" fmla="*/ 904 h 10168"/>
            <a:gd name="connsiteX49" fmla="*/ 316 w 10000"/>
            <a:gd name="connsiteY49" fmla="*/ 1202 h 10168"/>
            <a:gd name="connsiteX50" fmla="*/ 0 w 10000"/>
            <a:gd name="connsiteY50" fmla="*/ 1432 h 10168"/>
            <a:gd name="connsiteX0" fmla="*/ 0 w 10000"/>
            <a:gd name="connsiteY0" fmla="*/ 1432 h 10168"/>
            <a:gd name="connsiteX1" fmla="*/ 1368 w 10000"/>
            <a:gd name="connsiteY1" fmla="*/ 1777 h 10168"/>
            <a:gd name="connsiteX2" fmla="*/ 1895 w 10000"/>
            <a:gd name="connsiteY2" fmla="*/ 2835 h 10168"/>
            <a:gd name="connsiteX3" fmla="*/ 3368 w 10000"/>
            <a:gd name="connsiteY3" fmla="*/ 4467 h 10168"/>
            <a:gd name="connsiteX4" fmla="*/ 4421 w 10000"/>
            <a:gd name="connsiteY4" fmla="*/ 4743 h 10168"/>
            <a:gd name="connsiteX5" fmla="*/ 4211 w 10000"/>
            <a:gd name="connsiteY5" fmla="*/ 4927 h 10168"/>
            <a:gd name="connsiteX6" fmla="*/ 3895 w 10000"/>
            <a:gd name="connsiteY6" fmla="*/ 5157 h 10168"/>
            <a:gd name="connsiteX7" fmla="*/ 4842 w 10000"/>
            <a:gd name="connsiteY7" fmla="*/ 5225 h 10168"/>
            <a:gd name="connsiteX8" fmla="*/ 4211 w 10000"/>
            <a:gd name="connsiteY8" fmla="*/ 5708 h 10168"/>
            <a:gd name="connsiteX9" fmla="*/ 4632 w 10000"/>
            <a:gd name="connsiteY9" fmla="*/ 6030 h 10168"/>
            <a:gd name="connsiteX10" fmla="*/ 5158 w 10000"/>
            <a:gd name="connsiteY10" fmla="*/ 6260 h 10168"/>
            <a:gd name="connsiteX11" fmla="*/ 5368 w 10000"/>
            <a:gd name="connsiteY11" fmla="*/ 6996 h 10168"/>
            <a:gd name="connsiteX12" fmla="*/ 4947 w 10000"/>
            <a:gd name="connsiteY12" fmla="*/ 7248 h 10168"/>
            <a:gd name="connsiteX13" fmla="*/ 5579 w 10000"/>
            <a:gd name="connsiteY13" fmla="*/ 7294 h 10168"/>
            <a:gd name="connsiteX14" fmla="*/ 6000 w 10000"/>
            <a:gd name="connsiteY14" fmla="*/ 8375 h 10168"/>
            <a:gd name="connsiteX15" fmla="*/ 5474 w 10000"/>
            <a:gd name="connsiteY15" fmla="*/ 8559 h 10168"/>
            <a:gd name="connsiteX16" fmla="*/ 3368 w 10000"/>
            <a:gd name="connsiteY16" fmla="*/ 9271 h 10168"/>
            <a:gd name="connsiteX17" fmla="*/ 1158 w 10000"/>
            <a:gd name="connsiteY17" fmla="*/ 9777 h 10168"/>
            <a:gd name="connsiteX18" fmla="*/ 1263 w 10000"/>
            <a:gd name="connsiteY18" fmla="*/ 10053 h 10168"/>
            <a:gd name="connsiteX19" fmla="*/ 2211 w 10000"/>
            <a:gd name="connsiteY19" fmla="*/ 10076 h 10168"/>
            <a:gd name="connsiteX20" fmla="*/ 3368 w 10000"/>
            <a:gd name="connsiteY20" fmla="*/ 10168 h 10168"/>
            <a:gd name="connsiteX21" fmla="*/ 6105 w 10000"/>
            <a:gd name="connsiteY21" fmla="*/ 10007 h 10168"/>
            <a:gd name="connsiteX22" fmla="*/ 8526 w 10000"/>
            <a:gd name="connsiteY22" fmla="*/ 9363 h 10168"/>
            <a:gd name="connsiteX23" fmla="*/ 10000 w 10000"/>
            <a:gd name="connsiteY23" fmla="*/ 8927 h 10168"/>
            <a:gd name="connsiteX24" fmla="*/ 9053 w 10000"/>
            <a:gd name="connsiteY24" fmla="*/ 8674 h 10168"/>
            <a:gd name="connsiteX25" fmla="*/ 9053 w 10000"/>
            <a:gd name="connsiteY25" fmla="*/ 8352 h 10168"/>
            <a:gd name="connsiteX26" fmla="*/ 8316 w 10000"/>
            <a:gd name="connsiteY26" fmla="*/ 8145 h 10168"/>
            <a:gd name="connsiteX27" fmla="*/ 7684 w 10000"/>
            <a:gd name="connsiteY27" fmla="*/ 7294 h 10168"/>
            <a:gd name="connsiteX28" fmla="*/ 8316 w 10000"/>
            <a:gd name="connsiteY28" fmla="*/ 7019 h 10168"/>
            <a:gd name="connsiteX29" fmla="*/ 7895 w 10000"/>
            <a:gd name="connsiteY29" fmla="*/ 6881 h 10168"/>
            <a:gd name="connsiteX30" fmla="*/ 7895 w 10000"/>
            <a:gd name="connsiteY30" fmla="*/ 6122 h 10168"/>
            <a:gd name="connsiteX31" fmla="*/ 8737 w 10000"/>
            <a:gd name="connsiteY31" fmla="*/ 5892 h 10168"/>
            <a:gd name="connsiteX32" fmla="*/ 8421 w 10000"/>
            <a:gd name="connsiteY32" fmla="*/ 5708 h 10168"/>
            <a:gd name="connsiteX33" fmla="*/ 7895 w 10000"/>
            <a:gd name="connsiteY33" fmla="*/ 5570 h 10168"/>
            <a:gd name="connsiteX34" fmla="*/ 8000 w 10000"/>
            <a:gd name="connsiteY34" fmla="*/ 5386 h 10168"/>
            <a:gd name="connsiteX35" fmla="*/ 8526 w 10000"/>
            <a:gd name="connsiteY35" fmla="*/ 5225 h 10168"/>
            <a:gd name="connsiteX36" fmla="*/ 8526 w 10000"/>
            <a:gd name="connsiteY36" fmla="*/ 5088 h 10168"/>
            <a:gd name="connsiteX37" fmla="*/ 7789 w 10000"/>
            <a:gd name="connsiteY37" fmla="*/ 4904 h 10168"/>
            <a:gd name="connsiteX38" fmla="*/ 6737 w 10000"/>
            <a:gd name="connsiteY38" fmla="*/ 4766 h 10168"/>
            <a:gd name="connsiteX39" fmla="*/ 7263 w 10000"/>
            <a:gd name="connsiteY39" fmla="*/ 4605 h 10168"/>
            <a:gd name="connsiteX40" fmla="*/ 6737 w 10000"/>
            <a:gd name="connsiteY40" fmla="*/ 4398 h 10168"/>
            <a:gd name="connsiteX41" fmla="*/ 7474 w 10000"/>
            <a:gd name="connsiteY41" fmla="*/ 4375 h 10168"/>
            <a:gd name="connsiteX42" fmla="*/ 9684 w 10000"/>
            <a:gd name="connsiteY42" fmla="*/ 2191 h 10168"/>
            <a:gd name="connsiteX43" fmla="*/ 9337 w 10000"/>
            <a:gd name="connsiteY43" fmla="*/ 1362 h 10168"/>
            <a:gd name="connsiteX44" fmla="*/ 9289 w 10000"/>
            <a:gd name="connsiteY44" fmla="*/ 574 h 10168"/>
            <a:gd name="connsiteX45" fmla="*/ 8947 w 10000"/>
            <a:gd name="connsiteY45" fmla="*/ 0 h 10168"/>
            <a:gd name="connsiteX46" fmla="*/ 6947 w 10000"/>
            <a:gd name="connsiteY46" fmla="*/ 467 h 10168"/>
            <a:gd name="connsiteX47" fmla="*/ 3789 w 10000"/>
            <a:gd name="connsiteY47" fmla="*/ 766 h 10168"/>
            <a:gd name="connsiteX48" fmla="*/ 1263 w 10000"/>
            <a:gd name="connsiteY48" fmla="*/ 904 h 10168"/>
            <a:gd name="connsiteX49" fmla="*/ 316 w 10000"/>
            <a:gd name="connsiteY49" fmla="*/ 1202 h 10168"/>
            <a:gd name="connsiteX50" fmla="*/ 0 w 10000"/>
            <a:gd name="connsiteY50" fmla="*/ 1432 h 10168"/>
            <a:gd name="connsiteX0" fmla="*/ 0 w 10000"/>
            <a:gd name="connsiteY0" fmla="*/ 1432 h 10168"/>
            <a:gd name="connsiteX1" fmla="*/ 1368 w 10000"/>
            <a:gd name="connsiteY1" fmla="*/ 1777 h 10168"/>
            <a:gd name="connsiteX2" fmla="*/ 1895 w 10000"/>
            <a:gd name="connsiteY2" fmla="*/ 2835 h 10168"/>
            <a:gd name="connsiteX3" fmla="*/ 3368 w 10000"/>
            <a:gd name="connsiteY3" fmla="*/ 4467 h 10168"/>
            <a:gd name="connsiteX4" fmla="*/ 4421 w 10000"/>
            <a:gd name="connsiteY4" fmla="*/ 4743 h 10168"/>
            <a:gd name="connsiteX5" fmla="*/ 4211 w 10000"/>
            <a:gd name="connsiteY5" fmla="*/ 4927 h 10168"/>
            <a:gd name="connsiteX6" fmla="*/ 3895 w 10000"/>
            <a:gd name="connsiteY6" fmla="*/ 5157 h 10168"/>
            <a:gd name="connsiteX7" fmla="*/ 4842 w 10000"/>
            <a:gd name="connsiteY7" fmla="*/ 5225 h 10168"/>
            <a:gd name="connsiteX8" fmla="*/ 4211 w 10000"/>
            <a:gd name="connsiteY8" fmla="*/ 5708 h 10168"/>
            <a:gd name="connsiteX9" fmla="*/ 4632 w 10000"/>
            <a:gd name="connsiteY9" fmla="*/ 6030 h 10168"/>
            <a:gd name="connsiteX10" fmla="*/ 5158 w 10000"/>
            <a:gd name="connsiteY10" fmla="*/ 6260 h 10168"/>
            <a:gd name="connsiteX11" fmla="*/ 5368 w 10000"/>
            <a:gd name="connsiteY11" fmla="*/ 6996 h 10168"/>
            <a:gd name="connsiteX12" fmla="*/ 4947 w 10000"/>
            <a:gd name="connsiteY12" fmla="*/ 7248 h 10168"/>
            <a:gd name="connsiteX13" fmla="*/ 5579 w 10000"/>
            <a:gd name="connsiteY13" fmla="*/ 7294 h 10168"/>
            <a:gd name="connsiteX14" fmla="*/ 6000 w 10000"/>
            <a:gd name="connsiteY14" fmla="*/ 8375 h 10168"/>
            <a:gd name="connsiteX15" fmla="*/ 5474 w 10000"/>
            <a:gd name="connsiteY15" fmla="*/ 8559 h 10168"/>
            <a:gd name="connsiteX16" fmla="*/ 3368 w 10000"/>
            <a:gd name="connsiteY16" fmla="*/ 9271 h 10168"/>
            <a:gd name="connsiteX17" fmla="*/ 1158 w 10000"/>
            <a:gd name="connsiteY17" fmla="*/ 9777 h 10168"/>
            <a:gd name="connsiteX18" fmla="*/ 1263 w 10000"/>
            <a:gd name="connsiteY18" fmla="*/ 10053 h 10168"/>
            <a:gd name="connsiteX19" fmla="*/ 2211 w 10000"/>
            <a:gd name="connsiteY19" fmla="*/ 10076 h 10168"/>
            <a:gd name="connsiteX20" fmla="*/ 3368 w 10000"/>
            <a:gd name="connsiteY20" fmla="*/ 10168 h 10168"/>
            <a:gd name="connsiteX21" fmla="*/ 6105 w 10000"/>
            <a:gd name="connsiteY21" fmla="*/ 10007 h 10168"/>
            <a:gd name="connsiteX22" fmla="*/ 8526 w 10000"/>
            <a:gd name="connsiteY22" fmla="*/ 9363 h 10168"/>
            <a:gd name="connsiteX23" fmla="*/ 10000 w 10000"/>
            <a:gd name="connsiteY23" fmla="*/ 8927 h 10168"/>
            <a:gd name="connsiteX24" fmla="*/ 9053 w 10000"/>
            <a:gd name="connsiteY24" fmla="*/ 8674 h 10168"/>
            <a:gd name="connsiteX25" fmla="*/ 9053 w 10000"/>
            <a:gd name="connsiteY25" fmla="*/ 8352 h 10168"/>
            <a:gd name="connsiteX26" fmla="*/ 8316 w 10000"/>
            <a:gd name="connsiteY26" fmla="*/ 8145 h 10168"/>
            <a:gd name="connsiteX27" fmla="*/ 7684 w 10000"/>
            <a:gd name="connsiteY27" fmla="*/ 7294 h 10168"/>
            <a:gd name="connsiteX28" fmla="*/ 8316 w 10000"/>
            <a:gd name="connsiteY28" fmla="*/ 7019 h 10168"/>
            <a:gd name="connsiteX29" fmla="*/ 7895 w 10000"/>
            <a:gd name="connsiteY29" fmla="*/ 6881 h 10168"/>
            <a:gd name="connsiteX30" fmla="*/ 7895 w 10000"/>
            <a:gd name="connsiteY30" fmla="*/ 6122 h 10168"/>
            <a:gd name="connsiteX31" fmla="*/ 8737 w 10000"/>
            <a:gd name="connsiteY31" fmla="*/ 5892 h 10168"/>
            <a:gd name="connsiteX32" fmla="*/ 8421 w 10000"/>
            <a:gd name="connsiteY32" fmla="*/ 5708 h 10168"/>
            <a:gd name="connsiteX33" fmla="*/ 7895 w 10000"/>
            <a:gd name="connsiteY33" fmla="*/ 5570 h 10168"/>
            <a:gd name="connsiteX34" fmla="*/ 8000 w 10000"/>
            <a:gd name="connsiteY34" fmla="*/ 5386 h 10168"/>
            <a:gd name="connsiteX35" fmla="*/ 8526 w 10000"/>
            <a:gd name="connsiteY35" fmla="*/ 5225 h 10168"/>
            <a:gd name="connsiteX36" fmla="*/ 8526 w 10000"/>
            <a:gd name="connsiteY36" fmla="*/ 5088 h 10168"/>
            <a:gd name="connsiteX37" fmla="*/ 7789 w 10000"/>
            <a:gd name="connsiteY37" fmla="*/ 4904 h 10168"/>
            <a:gd name="connsiteX38" fmla="*/ 6737 w 10000"/>
            <a:gd name="connsiteY38" fmla="*/ 4766 h 10168"/>
            <a:gd name="connsiteX39" fmla="*/ 7263 w 10000"/>
            <a:gd name="connsiteY39" fmla="*/ 4605 h 10168"/>
            <a:gd name="connsiteX40" fmla="*/ 6737 w 10000"/>
            <a:gd name="connsiteY40" fmla="*/ 4398 h 10168"/>
            <a:gd name="connsiteX41" fmla="*/ 7474 w 10000"/>
            <a:gd name="connsiteY41" fmla="*/ 4375 h 10168"/>
            <a:gd name="connsiteX42" fmla="*/ 8861 w 10000"/>
            <a:gd name="connsiteY42" fmla="*/ 2709 h 10168"/>
            <a:gd name="connsiteX43" fmla="*/ 9337 w 10000"/>
            <a:gd name="connsiteY43" fmla="*/ 1362 h 10168"/>
            <a:gd name="connsiteX44" fmla="*/ 9289 w 10000"/>
            <a:gd name="connsiteY44" fmla="*/ 574 h 10168"/>
            <a:gd name="connsiteX45" fmla="*/ 8947 w 10000"/>
            <a:gd name="connsiteY45" fmla="*/ 0 h 10168"/>
            <a:gd name="connsiteX46" fmla="*/ 6947 w 10000"/>
            <a:gd name="connsiteY46" fmla="*/ 467 h 10168"/>
            <a:gd name="connsiteX47" fmla="*/ 3789 w 10000"/>
            <a:gd name="connsiteY47" fmla="*/ 766 h 10168"/>
            <a:gd name="connsiteX48" fmla="*/ 1263 w 10000"/>
            <a:gd name="connsiteY48" fmla="*/ 904 h 10168"/>
            <a:gd name="connsiteX49" fmla="*/ 316 w 10000"/>
            <a:gd name="connsiteY49" fmla="*/ 1202 h 10168"/>
            <a:gd name="connsiteX50" fmla="*/ 0 w 10000"/>
            <a:gd name="connsiteY50" fmla="*/ 1432 h 10168"/>
            <a:gd name="connsiteX0" fmla="*/ 0 w 10000"/>
            <a:gd name="connsiteY0" fmla="*/ 1432 h 10168"/>
            <a:gd name="connsiteX1" fmla="*/ 1368 w 10000"/>
            <a:gd name="connsiteY1" fmla="*/ 1777 h 10168"/>
            <a:gd name="connsiteX2" fmla="*/ 1895 w 10000"/>
            <a:gd name="connsiteY2" fmla="*/ 2835 h 10168"/>
            <a:gd name="connsiteX3" fmla="*/ 3368 w 10000"/>
            <a:gd name="connsiteY3" fmla="*/ 4467 h 10168"/>
            <a:gd name="connsiteX4" fmla="*/ 4421 w 10000"/>
            <a:gd name="connsiteY4" fmla="*/ 4743 h 10168"/>
            <a:gd name="connsiteX5" fmla="*/ 4211 w 10000"/>
            <a:gd name="connsiteY5" fmla="*/ 4927 h 10168"/>
            <a:gd name="connsiteX6" fmla="*/ 3895 w 10000"/>
            <a:gd name="connsiteY6" fmla="*/ 5157 h 10168"/>
            <a:gd name="connsiteX7" fmla="*/ 4842 w 10000"/>
            <a:gd name="connsiteY7" fmla="*/ 5225 h 10168"/>
            <a:gd name="connsiteX8" fmla="*/ 4211 w 10000"/>
            <a:gd name="connsiteY8" fmla="*/ 5708 h 10168"/>
            <a:gd name="connsiteX9" fmla="*/ 4632 w 10000"/>
            <a:gd name="connsiteY9" fmla="*/ 6030 h 10168"/>
            <a:gd name="connsiteX10" fmla="*/ 5158 w 10000"/>
            <a:gd name="connsiteY10" fmla="*/ 6260 h 10168"/>
            <a:gd name="connsiteX11" fmla="*/ 5368 w 10000"/>
            <a:gd name="connsiteY11" fmla="*/ 6996 h 10168"/>
            <a:gd name="connsiteX12" fmla="*/ 4947 w 10000"/>
            <a:gd name="connsiteY12" fmla="*/ 7248 h 10168"/>
            <a:gd name="connsiteX13" fmla="*/ 5579 w 10000"/>
            <a:gd name="connsiteY13" fmla="*/ 7294 h 10168"/>
            <a:gd name="connsiteX14" fmla="*/ 6000 w 10000"/>
            <a:gd name="connsiteY14" fmla="*/ 8375 h 10168"/>
            <a:gd name="connsiteX15" fmla="*/ 5474 w 10000"/>
            <a:gd name="connsiteY15" fmla="*/ 8559 h 10168"/>
            <a:gd name="connsiteX16" fmla="*/ 3368 w 10000"/>
            <a:gd name="connsiteY16" fmla="*/ 9271 h 10168"/>
            <a:gd name="connsiteX17" fmla="*/ 1158 w 10000"/>
            <a:gd name="connsiteY17" fmla="*/ 9777 h 10168"/>
            <a:gd name="connsiteX18" fmla="*/ 1263 w 10000"/>
            <a:gd name="connsiteY18" fmla="*/ 10053 h 10168"/>
            <a:gd name="connsiteX19" fmla="*/ 2211 w 10000"/>
            <a:gd name="connsiteY19" fmla="*/ 10076 h 10168"/>
            <a:gd name="connsiteX20" fmla="*/ 3368 w 10000"/>
            <a:gd name="connsiteY20" fmla="*/ 10168 h 10168"/>
            <a:gd name="connsiteX21" fmla="*/ 6105 w 10000"/>
            <a:gd name="connsiteY21" fmla="*/ 10007 h 10168"/>
            <a:gd name="connsiteX22" fmla="*/ 8526 w 10000"/>
            <a:gd name="connsiteY22" fmla="*/ 9363 h 10168"/>
            <a:gd name="connsiteX23" fmla="*/ 10000 w 10000"/>
            <a:gd name="connsiteY23" fmla="*/ 8927 h 10168"/>
            <a:gd name="connsiteX24" fmla="*/ 9053 w 10000"/>
            <a:gd name="connsiteY24" fmla="*/ 8674 h 10168"/>
            <a:gd name="connsiteX25" fmla="*/ 9053 w 10000"/>
            <a:gd name="connsiteY25" fmla="*/ 8352 h 10168"/>
            <a:gd name="connsiteX26" fmla="*/ 8316 w 10000"/>
            <a:gd name="connsiteY26" fmla="*/ 8145 h 10168"/>
            <a:gd name="connsiteX27" fmla="*/ 7684 w 10000"/>
            <a:gd name="connsiteY27" fmla="*/ 7294 h 10168"/>
            <a:gd name="connsiteX28" fmla="*/ 8316 w 10000"/>
            <a:gd name="connsiteY28" fmla="*/ 7019 h 10168"/>
            <a:gd name="connsiteX29" fmla="*/ 7895 w 10000"/>
            <a:gd name="connsiteY29" fmla="*/ 6881 h 10168"/>
            <a:gd name="connsiteX30" fmla="*/ 7895 w 10000"/>
            <a:gd name="connsiteY30" fmla="*/ 6122 h 10168"/>
            <a:gd name="connsiteX31" fmla="*/ 8737 w 10000"/>
            <a:gd name="connsiteY31" fmla="*/ 5892 h 10168"/>
            <a:gd name="connsiteX32" fmla="*/ 8421 w 10000"/>
            <a:gd name="connsiteY32" fmla="*/ 5708 h 10168"/>
            <a:gd name="connsiteX33" fmla="*/ 7895 w 10000"/>
            <a:gd name="connsiteY33" fmla="*/ 5570 h 10168"/>
            <a:gd name="connsiteX34" fmla="*/ 8000 w 10000"/>
            <a:gd name="connsiteY34" fmla="*/ 5386 h 10168"/>
            <a:gd name="connsiteX35" fmla="*/ 8526 w 10000"/>
            <a:gd name="connsiteY35" fmla="*/ 5225 h 10168"/>
            <a:gd name="connsiteX36" fmla="*/ 8526 w 10000"/>
            <a:gd name="connsiteY36" fmla="*/ 5088 h 10168"/>
            <a:gd name="connsiteX37" fmla="*/ 7789 w 10000"/>
            <a:gd name="connsiteY37" fmla="*/ 4904 h 10168"/>
            <a:gd name="connsiteX38" fmla="*/ 6737 w 10000"/>
            <a:gd name="connsiteY38" fmla="*/ 4766 h 10168"/>
            <a:gd name="connsiteX39" fmla="*/ 7263 w 10000"/>
            <a:gd name="connsiteY39" fmla="*/ 4605 h 10168"/>
            <a:gd name="connsiteX40" fmla="*/ 6737 w 10000"/>
            <a:gd name="connsiteY40" fmla="*/ 4398 h 10168"/>
            <a:gd name="connsiteX41" fmla="*/ 7474 w 10000"/>
            <a:gd name="connsiteY41" fmla="*/ 4375 h 10168"/>
            <a:gd name="connsiteX42" fmla="*/ 8861 w 10000"/>
            <a:gd name="connsiteY42" fmla="*/ 2709 h 10168"/>
            <a:gd name="connsiteX43" fmla="*/ 9337 w 10000"/>
            <a:gd name="connsiteY43" fmla="*/ 1362 h 10168"/>
            <a:gd name="connsiteX44" fmla="*/ 9289 w 10000"/>
            <a:gd name="connsiteY44" fmla="*/ 574 h 10168"/>
            <a:gd name="connsiteX45" fmla="*/ 8947 w 10000"/>
            <a:gd name="connsiteY45" fmla="*/ 0 h 10168"/>
            <a:gd name="connsiteX46" fmla="*/ 6947 w 10000"/>
            <a:gd name="connsiteY46" fmla="*/ 467 h 10168"/>
            <a:gd name="connsiteX47" fmla="*/ 3789 w 10000"/>
            <a:gd name="connsiteY47" fmla="*/ 766 h 10168"/>
            <a:gd name="connsiteX48" fmla="*/ 2328 w 10000"/>
            <a:gd name="connsiteY48" fmla="*/ 919 h 10168"/>
            <a:gd name="connsiteX49" fmla="*/ 316 w 10000"/>
            <a:gd name="connsiteY49" fmla="*/ 1202 h 10168"/>
            <a:gd name="connsiteX50" fmla="*/ 0 w 10000"/>
            <a:gd name="connsiteY50" fmla="*/ 1432 h 10168"/>
            <a:gd name="connsiteX0" fmla="*/ 0 w 10000"/>
            <a:gd name="connsiteY0" fmla="*/ 1432 h 10168"/>
            <a:gd name="connsiteX1" fmla="*/ 1368 w 10000"/>
            <a:gd name="connsiteY1" fmla="*/ 1777 h 10168"/>
            <a:gd name="connsiteX2" fmla="*/ 1895 w 10000"/>
            <a:gd name="connsiteY2" fmla="*/ 2835 h 10168"/>
            <a:gd name="connsiteX3" fmla="*/ 3368 w 10000"/>
            <a:gd name="connsiteY3" fmla="*/ 4467 h 10168"/>
            <a:gd name="connsiteX4" fmla="*/ 4421 w 10000"/>
            <a:gd name="connsiteY4" fmla="*/ 4743 h 10168"/>
            <a:gd name="connsiteX5" fmla="*/ 4211 w 10000"/>
            <a:gd name="connsiteY5" fmla="*/ 4927 h 10168"/>
            <a:gd name="connsiteX6" fmla="*/ 3895 w 10000"/>
            <a:gd name="connsiteY6" fmla="*/ 5157 h 10168"/>
            <a:gd name="connsiteX7" fmla="*/ 4842 w 10000"/>
            <a:gd name="connsiteY7" fmla="*/ 5225 h 10168"/>
            <a:gd name="connsiteX8" fmla="*/ 4211 w 10000"/>
            <a:gd name="connsiteY8" fmla="*/ 5708 h 10168"/>
            <a:gd name="connsiteX9" fmla="*/ 4632 w 10000"/>
            <a:gd name="connsiteY9" fmla="*/ 6030 h 10168"/>
            <a:gd name="connsiteX10" fmla="*/ 5158 w 10000"/>
            <a:gd name="connsiteY10" fmla="*/ 6260 h 10168"/>
            <a:gd name="connsiteX11" fmla="*/ 5368 w 10000"/>
            <a:gd name="connsiteY11" fmla="*/ 6996 h 10168"/>
            <a:gd name="connsiteX12" fmla="*/ 4947 w 10000"/>
            <a:gd name="connsiteY12" fmla="*/ 7248 h 10168"/>
            <a:gd name="connsiteX13" fmla="*/ 5579 w 10000"/>
            <a:gd name="connsiteY13" fmla="*/ 7294 h 10168"/>
            <a:gd name="connsiteX14" fmla="*/ 6000 w 10000"/>
            <a:gd name="connsiteY14" fmla="*/ 8375 h 10168"/>
            <a:gd name="connsiteX15" fmla="*/ 5474 w 10000"/>
            <a:gd name="connsiteY15" fmla="*/ 8559 h 10168"/>
            <a:gd name="connsiteX16" fmla="*/ 3368 w 10000"/>
            <a:gd name="connsiteY16" fmla="*/ 9271 h 10168"/>
            <a:gd name="connsiteX17" fmla="*/ 1158 w 10000"/>
            <a:gd name="connsiteY17" fmla="*/ 9777 h 10168"/>
            <a:gd name="connsiteX18" fmla="*/ 1263 w 10000"/>
            <a:gd name="connsiteY18" fmla="*/ 10053 h 10168"/>
            <a:gd name="connsiteX19" fmla="*/ 2211 w 10000"/>
            <a:gd name="connsiteY19" fmla="*/ 10076 h 10168"/>
            <a:gd name="connsiteX20" fmla="*/ 3368 w 10000"/>
            <a:gd name="connsiteY20" fmla="*/ 10168 h 10168"/>
            <a:gd name="connsiteX21" fmla="*/ 6105 w 10000"/>
            <a:gd name="connsiteY21" fmla="*/ 10007 h 10168"/>
            <a:gd name="connsiteX22" fmla="*/ 8526 w 10000"/>
            <a:gd name="connsiteY22" fmla="*/ 9363 h 10168"/>
            <a:gd name="connsiteX23" fmla="*/ 10000 w 10000"/>
            <a:gd name="connsiteY23" fmla="*/ 8927 h 10168"/>
            <a:gd name="connsiteX24" fmla="*/ 9053 w 10000"/>
            <a:gd name="connsiteY24" fmla="*/ 8674 h 10168"/>
            <a:gd name="connsiteX25" fmla="*/ 9053 w 10000"/>
            <a:gd name="connsiteY25" fmla="*/ 8352 h 10168"/>
            <a:gd name="connsiteX26" fmla="*/ 8316 w 10000"/>
            <a:gd name="connsiteY26" fmla="*/ 8145 h 10168"/>
            <a:gd name="connsiteX27" fmla="*/ 7684 w 10000"/>
            <a:gd name="connsiteY27" fmla="*/ 7294 h 10168"/>
            <a:gd name="connsiteX28" fmla="*/ 8316 w 10000"/>
            <a:gd name="connsiteY28" fmla="*/ 7019 h 10168"/>
            <a:gd name="connsiteX29" fmla="*/ 7895 w 10000"/>
            <a:gd name="connsiteY29" fmla="*/ 6881 h 10168"/>
            <a:gd name="connsiteX30" fmla="*/ 7895 w 10000"/>
            <a:gd name="connsiteY30" fmla="*/ 6122 h 10168"/>
            <a:gd name="connsiteX31" fmla="*/ 8737 w 10000"/>
            <a:gd name="connsiteY31" fmla="*/ 5892 h 10168"/>
            <a:gd name="connsiteX32" fmla="*/ 8421 w 10000"/>
            <a:gd name="connsiteY32" fmla="*/ 5708 h 10168"/>
            <a:gd name="connsiteX33" fmla="*/ 7895 w 10000"/>
            <a:gd name="connsiteY33" fmla="*/ 5570 h 10168"/>
            <a:gd name="connsiteX34" fmla="*/ 8000 w 10000"/>
            <a:gd name="connsiteY34" fmla="*/ 5386 h 10168"/>
            <a:gd name="connsiteX35" fmla="*/ 8526 w 10000"/>
            <a:gd name="connsiteY35" fmla="*/ 5225 h 10168"/>
            <a:gd name="connsiteX36" fmla="*/ 8526 w 10000"/>
            <a:gd name="connsiteY36" fmla="*/ 5088 h 10168"/>
            <a:gd name="connsiteX37" fmla="*/ 7789 w 10000"/>
            <a:gd name="connsiteY37" fmla="*/ 4904 h 10168"/>
            <a:gd name="connsiteX38" fmla="*/ 6737 w 10000"/>
            <a:gd name="connsiteY38" fmla="*/ 4766 h 10168"/>
            <a:gd name="connsiteX39" fmla="*/ 7263 w 10000"/>
            <a:gd name="connsiteY39" fmla="*/ 4605 h 10168"/>
            <a:gd name="connsiteX40" fmla="*/ 6737 w 10000"/>
            <a:gd name="connsiteY40" fmla="*/ 4398 h 10168"/>
            <a:gd name="connsiteX41" fmla="*/ 7474 w 10000"/>
            <a:gd name="connsiteY41" fmla="*/ 4375 h 10168"/>
            <a:gd name="connsiteX42" fmla="*/ 8861 w 10000"/>
            <a:gd name="connsiteY42" fmla="*/ 2709 h 10168"/>
            <a:gd name="connsiteX43" fmla="*/ 9337 w 10000"/>
            <a:gd name="connsiteY43" fmla="*/ 1362 h 10168"/>
            <a:gd name="connsiteX44" fmla="*/ 9289 w 10000"/>
            <a:gd name="connsiteY44" fmla="*/ 574 h 10168"/>
            <a:gd name="connsiteX45" fmla="*/ 8947 w 10000"/>
            <a:gd name="connsiteY45" fmla="*/ 0 h 10168"/>
            <a:gd name="connsiteX46" fmla="*/ 6947 w 10000"/>
            <a:gd name="connsiteY46" fmla="*/ 467 h 10168"/>
            <a:gd name="connsiteX47" fmla="*/ 3789 w 10000"/>
            <a:gd name="connsiteY47" fmla="*/ 766 h 10168"/>
            <a:gd name="connsiteX48" fmla="*/ 2328 w 10000"/>
            <a:gd name="connsiteY48" fmla="*/ 919 h 10168"/>
            <a:gd name="connsiteX49" fmla="*/ 1381 w 10000"/>
            <a:gd name="connsiteY49" fmla="*/ 1141 h 10168"/>
            <a:gd name="connsiteX50" fmla="*/ 0 w 10000"/>
            <a:gd name="connsiteY50" fmla="*/ 1432 h 10168"/>
            <a:gd name="connsiteX0" fmla="*/ 14 w 10014"/>
            <a:gd name="connsiteY0" fmla="*/ 1432 h 10168"/>
            <a:gd name="connsiteX1" fmla="*/ 1382 w 10014"/>
            <a:gd name="connsiteY1" fmla="*/ 1777 h 10168"/>
            <a:gd name="connsiteX2" fmla="*/ 1909 w 10014"/>
            <a:gd name="connsiteY2" fmla="*/ 2835 h 10168"/>
            <a:gd name="connsiteX3" fmla="*/ 3382 w 10014"/>
            <a:gd name="connsiteY3" fmla="*/ 4467 h 10168"/>
            <a:gd name="connsiteX4" fmla="*/ 4435 w 10014"/>
            <a:gd name="connsiteY4" fmla="*/ 4743 h 10168"/>
            <a:gd name="connsiteX5" fmla="*/ 4225 w 10014"/>
            <a:gd name="connsiteY5" fmla="*/ 4927 h 10168"/>
            <a:gd name="connsiteX6" fmla="*/ 3909 w 10014"/>
            <a:gd name="connsiteY6" fmla="*/ 5157 h 10168"/>
            <a:gd name="connsiteX7" fmla="*/ 4856 w 10014"/>
            <a:gd name="connsiteY7" fmla="*/ 5225 h 10168"/>
            <a:gd name="connsiteX8" fmla="*/ 4225 w 10014"/>
            <a:gd name="connsiteY8" fmla="*/ 5708 h 10168"/>
            <a:gd name="connsiteX9" fmla="*/ 4646 w 10014"/>
            <a:gd name="connsiteY9" fmla="*/ 6030 h 10168"/>
            <a:gd name="connsiteX10" fmla="*/ 5172 w 10014"/>
            <a:gd name="connsiteY10" fmla="*/ 6260 h 10168"/>
            <a:gd name="connsiteX11" fmla="*/ 5382 w 10014"/>
            <a:gd name="connsiteY11" fmla="*/ 6996 h 10168"/>
            <a:gd name="connsiteX12" fmla="*/ 4961 w 10014"/>
            <a:gd name="connsiteY12" fmla="*/ 7248 h 10168"/>
            <a:gd name="connsiteX13" fmla="*/ 5593 w 10014"/>
            <a:gd name="connsiteY13" fmla="*/ 7294 h 10168"/>
            <a:gd name="connsiteX14" fmla="*/ 6014 w 10014"/>
            <a:gd name="connsiteY14" fmla="*/ 8375 h 10168"/>
            <a:gd name="connsiteX15" fmla="*/ 5488 w 10014"/>
            <a:gd name="connsiteY15" fmla="*/ 8559 h 10168"/>
            <a:gd name="connsiteX16" fmla="*/ 3382 w 10014"/>
            <a:gd name="connsiteY16" fmla="*/ 9271 h 10168"/>
            <a:gd name="connsiteX17" fmla="*/ 1172 w 10014"/>
            <a:gd name="connsiteY17" fmla="*/ 9777 h 10168"/>
            <a:gd name="connsiteX18" fmla="*/ 1277 w 10014"/>
            <a:gd name="connsiteY18" fmla="*/ 10053 h 10168"/>
            <a:gd name="connsiteX19" fmla="*/ 2225 w 10014"/>
            <a:gd name="connsiteY19" fmla="*/ 10076 h 10168"/>
            <a:gd name="connsiteX20" fmla="*/ 3382 w 10014"/>
            <a:gd name="connsiteY20" fmla="*/ 10168 h 10168"/>
            <a:gd name="connsiteX21" fmla="*/ 6119 w 10014"/>
            <a:gd name="connsiteY21" fmla="*/ 10007 h 10168"/>
            <a:gd name="connsiteX22" fmla="*/ 8540 w 10014"/>
            <a:gd name="connsiteY22" fmla="*/ 9363 h 10168"/>
            <a:gd name="connsiteX23" fmla="*/ 10014 w 10014"/>
            <a:gd name="connsiteY23" fmla="*/ 8927 h 10168"/>
            <a:gd name="connsiteX24" fmla="*/ 9067 w 10014"/>
            <a:gd name="connsiteY24" fmla="*/ 8674 h 10168"/>
            <a:gd name="connsiteX25" fmla="*/ 9067 w 10014"/>
            <a:gd name="connsiteY25" fmla="*/ 8352 h 10168"/>
            <a:gd name="connsiteX26" fmla="*/ 8330 w 10014"/>
            <a:gd name="connsiteY26" fmla="*/ 8145 h 10168"/>
            <a:gd name="connsiteX27" fmla="*/ 7698 w 10014"/>
            <a:gd name="connsiteY27" fmla="*/ 7294 h 10168"/>
            <a:gd name="connsiteX28" fmla="*/ 8330 w 10014"/>
            <a:gd name="connsiteY28" fmla="*/ 7019 h 10168"/>
            <a:gd name="connsiteX29" fmla="*/ 7909 w 10014"/>
            <a:gd name="connsiteY29" fmla="*/ 6881 h 10168"/>
            <a:gd name="connsiteX30" fmla="*/ 7909 w 10014"/>
            <a:gd name="connsiteY30" fmla="*/ 6122 h 10168"/>
            <a:gd name="connsiteX31" fmla="*/ 8751 w 10014"/>
            <a:gd name="connsiteY31" fmla="*/ 5892 h 10168"/>
            <a:gd name="connsiteX32" fmla="*/ 8435 w 10014"/>
            <a:gd name="connsiteY32" fmla="*/ 5708 h 10168"/>
            <a:gd name="connsiteX33" fmla="*/ 7909 w 10014"/>
            <a:gd name="connsiteY33" fmla="*/ 5570 h 10168"/>
            <a:gd name="connsiteX34" fmla="*/ 8014 w 10014"/>
            <a:gd name="connsiteY34" fmla="*/ 5386 h 10168"/>
            <a:gd name="connsiteX35" fmla="*/ 8540 w 10014"/>
            <a:gd name="connsiteY35" fmla="*/ 5225 h 10168"/>
            <a:gd name="connsiteX36" fmla="*/ 8540 w 10014"/>
            <a:gd name="connsiteY36" fmla="*/ 5088 h 10168"/>
            <a:gd name="connsiteX37" fmla="*/ 7803 w 10014"/>
            <a:gd name="connsiteY37" fmla="*/ 4904 h 10168"/>
            <a:gd name="connsiteX38" fmla="*/ 6751 w 10014"/>
            <a:gd name="connsiteY38" fmla="*/ 4766 h 10168"/>
            <a:gd name="connsiteX39" fmla="*/ 7277 w 10014"/>
            <a:gd name="connsiteY39" fmla="*/ 4605 h 10168"/>
            <a:gd name="connsiteX40" fmla="*/ 6751 w 10014"/>
            <a:gd name="connsiteY40" fmla="*/ 4398 h 10168"/>
            <a:gd name="connsiteX41" fmla="*/ 7488 w 10014"/>
            <a:gd name="connsiteY41" fmla="*/ 4375 h 10168"/>
            <a:gd name="connsiteX42" fmla="*/ 8875 w 10014"/>
            <a:gd name="connsiteY42" fmla="*/ 2709 h 10168"/>
            <a:gd name="connsiteX43" fmla="*/ 9351 w 10014"/>
            <a:gd name="connsiteY43" fmla="*/ 1362 h 10168"/>
            <a:gd name="connsiteX44" fmla="*/ 9303 w 10014"/>
            <a:gd name="connsiteY44" fmla="*/ 574 h 10168"/>
            <a:gd name="connsiteX45" fmla="*/ 8961 w 10014"/>
            <a:gd name="connsiteY45" fmla="*/ 0 h 10168"/>
            <a:gd name="connsiteX46" fmla="*/ 6961 w 10014"/>
            <a:gd name="connsiteY46" fmla="*/ 467 h 10168"/>
            <a:gd name="connsiteX47" fmla="*/ 3803 w 10014"/>
            <a:gd name="connsiteY47" fmla="*/ 766 h 10168"/>
            <a:gd name="connsiteX48" fmla="*/ 2342 w 10014"/>
            <a:gd name="connsiteY48" fmla="*/ 919 h 10168"/>
            <a:gd name="connsiteX49" fmla="*/ 14 w 10014"/>
            <a:gd name="connsiteY49" fmla="*/ 1432 h 10168"/>
            <a:gd name="connsiteX0" fmla="*/ 40 w 9024"/>
            <a:gd name="connsiteY0" fmla="*/ 1386 h 10168"/>
            <a:gd name="connsiteX1" fmla="*/ 392 w 9024"/>
            <a:gd name="connsiteY1" fmla="*/ 1777 h 10168"/>
            <a:gd name="connsiteX2" fmla="*/ 919 w 9024"/>
            <a:gd name="connsiteY2" fmla="*/ 2835 h 10168"/>
            <a:gd name="connsiteX3" fmla="*/ 2392 w 9024"/>
            <a:gd name="connsiteY3" fmla="*/ 4467 h 10168"/>
            <a:gd name="connsiteX4" fmla="*/ 3445 w 9024"/>
            <a:gd name="connsiteY4" fmla="*/ 4743 h 10168"/>
            <a:gd name="connsiteX5" fmla="*/ 3235 w 9024"/>
            <a:gd name="connsiteY5" fmla="*/ 4927 h 10168"/>
            <a:gd name="connsiteX6" fmla="*/ 2919 w 9024"/>
            <a:gd name="connsiteY6" fmla="*/ 5157 h 10168"/>
            <a:gd name="connsiteX7" fmla="*/ 3866 w 9024"/>
            <a:gd name="connsiteY7" fmla="*/ 5225 h 10168"/>
            <a:gd name="connsiteX8" fmla="*/ 3235 w 9024"/>
            <a:gd name="connsiteY8" fmla="*/ 5708 h 10168"/>
            <a:gd name="connsiteX9" fmla="*/ 3656 w 9024"/>
            <a:gd name="connsiteY9" fmla="*/ 6030 h 10168"/>
            <a:gd name="connsiteX10" fmla="*/ 4182 w 9024"/>
            <a:gd name="connsiteY10" fmla="*/ 6260 h 10168"/>
            <a:gd name="connsiteX11" fmla="*/ 4392 w 9024"/>
            <a:gd name="connsiteY11" fmla="*/ 6996 h 10168"/>
            <a:gd name="connsiteX12" fmla="*/ 3971 w 9024"/>
            <a:gd name="connsiteY12" fmla="*/ 7248 h 10168"/>
            <a:gd name="connsiteX13" fmla="*/ 4603 w 9024"/>
            <a:gd name="connsiteY13" fmla="*/ 7294 h 10168"/>
            <a:gd name="connsiteX14" fmla="*/ 5024 w 9024"/>
            <a:gd name="connsiteY14" fmla="*/ 8375 h 10168"/>
            <a:gd name="connsiteX15" fmla="*/ 4498 w 9024"/>
            <a:gd name="connsiteY15" fmla="*/ 8559 h 10168"/>
            <a:gd name="connsiteX16" fmla="*/ 2392 w 9024"/>
            <a:gd name="connsiteY16" fmla="*/ 9271 h 10168"/>
            <a:gd name="connsiteX17" fmla="*/ 182 w 9024"/>
            <a:gd name="connsiteY17" fmla="*/ 9777 h 10168"/>
            <a:gd name="connsiteX18" fmla="*/ 287 w 9024"/>
            <a:gd name="connsiteY18" fmla="*/ 10053 h 10168"/>
            <a:gd name="connsiteX19" fmla="*/ 1235 w 9024"/>
            <a:gd name="connsiteY19" fmla="*/ 10076 h 10168"/>
            <a:gd name="connsiteX20" fmla="*/ 2392 w 9024"/>
            <a:gd name="connsiteY20" fmla="*/ 10168 h 10168"/>
            <a:gd name="connsiteX21" fmla="*/ 5129 w 9024"/>
            <a:gd name="connsiteY21" fmla="*/ 10007 h 10168"/>
            <a:gd name="connsiteX22" fmla="*/ 7550 w 9024"/>
            <a:gd name="connsiteY22" fmla="*/ 9363 h 10168"/>
            <a:gd name="connsiteX23" fmla="*/ 9024 w 9024"/>
            <a:gd name="connsiteY23" fmla="*/ 8927 h 10168"/>
            <a:gd name="connsiteX24" fmla="*/ 8077 w 9024"/>
            <a:gd name="connsiteY24" fmla="*/ 8674 h 10168"/>
            <a:gd name="connsiteX25" fmla="*/ 8077 w 9024"/>
            <a:gd name="connsiteY25" fmla="*/ 8352 h 10168"/>
            <a:gd name="connsiteX26" fmla="*/ 7340 w 9024"/>
            <a:gd name="connsiteY26" fmla="*/ 8145 h 10168"/>
            <a:gd name="connsiteX27" fmla="*/ 6708 w 9024"/>
            <a:gd name="connsiteY27" fmla="*/ 7294 h 10168"/>
            <a:gd name="connsiteX28" fmla="*/ 7340 w 9024"/>
            <a:gd name="connsiteY28" fmla="*/ 7019 h 10168"/>
            <a:gd name="connsiteX29" fmla="*/ 6919 w 9024"/>
            <a:gd name="connsiteY29" fmla="*/ 6881 h 10168"/>
            <a:gd name="connsiteX30" fmla="*/ 6919 w 9024"/>
            <a:gd name="connsiteY30" fmla="*/ 6122 h 10168"/>
            <a:gd name="connsiteX31" fmla="*/ 7761 w 9024"/>
            <a:gd name="connsiteY31" fmla="*/ 5892 h 10168"/>
            <a:gd name="connsiteX32" fmla="*/ 7445 w 9024"/>
            <a:gd name="connsiteY32" fmla="*/ 5708 h 10168"/>
            <a:gd name="connsiteX33" fmla="*/ 6919 w 9024"/>
            <a:gd name="connsiteY33" fmla="*/ 5570 h 10168"/>
            <a:gd name="connsiteX34" fmla="*/ 7024 w 9024"/>
            <a:gd name="connsiteY34" fmla="*/ 5386 h 10168"/>
            <a:gd name="connsiteX35" fmla="*/ 7550 w 9024"/>
            <a:gd name="connsiteY35" fmla="*/ 5225 h 10168"/>
            <a:gd name="connsiteX36" fmla="*/ 7550 w 9024"/>
            <a:gd name="connsiteY36" fmla="*/ 5088 h 10168"/>
            <a:gd name="connsiteX37" fmla="*/ 6813 w 9024"/>
            <a:gd name="connsiteY37" fmla="*/ 4904 h 10168"/>
            <a:gd name="connsiteX38" fmla="*/ 5761 w 9024"/>
            <a:gd name="connsiteY38" fmla="*/ 4766 h 10168"/>
            <a:gd name="connsiteX39" fmla="*/ 6287 w 9024"/>
            <a:gd name="connsiteY39" fmla="*/ 4605 h 10168"/>
            <a:gd name="connsiteX40" fmla="*/ 5761 w 9024"/>
            <a:gd name="connsiteY40" fmla="*/ 4398 h 10168"/>
            <a:gd name="connsiteX41" fmla="*/ 6498 w 9024"/>
            <a:gd name="connsiteY41" fmla="*/ 4375 h 10168"/>
            <a:gd name="connsiteX42" fmla="*/ 7885 w 9024"/>
            <a:gd name="connsiteY42" fmla="*/ 2709 h 10168"/>
            <a:gd name="connsiteX43" fmla="*/ 8361 w 9024"/>
            <a:gd name="connsiteY43" fmla="*/ 1362 h 10168"/>
            <a:gd name="connsiteX44" fmla="*/ 8313 w 9024"/>
            <a:gd name="connsiteY44" fmla="*/ 574 h 10168"/>
            <a:gd name="connsiteX45" fmla="*/ 7971 w 9024"/>
            <a:gd name="connsiteY45" fmla="*/ 0 h 10168"/>
            <a:gd name="connsiteX46" fmla="*/ 5971 w 9024"/>
            <a:gd name="connsiteY46" fmla="*/ 467 h 10168"/>
            <a:gd name="connsiteX47" fmla="*/ 2813 w 9024"/>
            <a:gd name="connsiteY47" fmla="*/ 766 h 10168"/>
            <a:gd name="connsiteX48" fmla="*/ 1352 w 9024"/>
            <a:gd name="connsiteY48" fmla="*/ 919 h 10168"/>
            <a:gd name="connsiteX49" fmla="*/ 40 w 9024"/>
            <a:gd name="connsiteY49" fmla="*/ 1386 h 10168"/>
            <a:gd name="connsiteX0" fmla="*/ 44 w 10000"/>
            <a:gd name="connsiteY0" fmla="*/ 1363 h 10000"/>
            <a:gd name="connsiteX1" fmla="*/ 434 w 10000"/>
            <a:gd name="connsiteY1" fmla="*/ 1748 h 10000"/>
            <a:gd name="connsiteX2" fmla="*/ 1018 w 10000"/>
            <a:gd name="connsiteY2" fmla="*/ 2788 h 10000"/>
            <a:gd name="connsiteX3" fmla="*/ 2651 w 10000"/>
            <a:gd name="connsiteY3" fmla="*/ 4393 h 10000"/>
            <a:gd name="connsiteX4" fmla="*/ 3818 w 10000"/>
            <a:gd name="connsiteY4" fmla="*/ 4665 h 10000"/>
            <a:gd name="connsiteX5" fmla="*/ 3585 w 10000"/>
            <a:gd name="connsiteY5" fmla="*/ 4846 h 10000"/>
            <a:gd name="connsiteX6" fmla="*/ 3235 w 10000"/>
            <a:gd name="connsiteY6" fmla="*/ 5072 h 10000"/>
            <a:gd name="connsiteX7" fmla="*/ 4284 w 10000"/>
            <a:gd name="connsiteY7" fmla="*/ 5139 h 10000"/>
            <a:gd name="connsiteX8" fmla="*/ 3585 w 10000"/>
            <a:gd name="connsiteY8" fmla="*/ 5614 h 10000"/>
            <a:gd name="connsiteX9" fmla="*/ 4051 w 10000"/>
            <a:gd name="connsiteY9" fmla="*/ 5930 h 10000"/>
            <a:gd name="connsiteX10" fmla="*/ 4634 w 10000"/>
            <a:gd name="connsiteY10" fmla="*/ 6157 h 10000"/>
            <a:gd name="connsiteX11" fmla="*/ 4867 w 10000"/>
            <a:gd name="connsiteY11" fmla="*/ 6880 h 10000"/>
            <a:gd name="connsiteX12" fmla="*/ 4400 w 10000"/>
            <a:gd name="connsiteY12" fmla="*/ 7128 h 10000"/>
            <a:gd name="connsiteX13" fmla="*/ 5101 w 10000"/>
            <a:gd name="connsiteY13" fmla="*/ 7173 h 10000"/>
            <a:gd name="connsiteX14" fmla="*/ 5567 w 10000"/>
            <a:gd name="connsiteY14" fmla="*/ 8237 h 10000"/>
            <a:gd name="connsiteX15" fmla="*/ 4984 w 10000"/>
            <a:gd name="connsiteY15" fmla="*/ 8418 h 10000"/>
            <a:gd name="connsiteX16" fmla="*/ 2651 w 10000"/>
            <a:gd name="connsiteY16" fmla="*/ 9118 h 10000"/>
            <a:gd name="connsiteX17" fmla="*/ 202 w 10000"/>
            <a:gd name="connsiteY17" fmla="*/ 9615 h 10000"/>
            <a:gd name="connsiteX18" fmla="*/ 318 w 10000"/>
            <a:gd name="connsiteY18" fmla="*/ 9887 h 10000"/>
            <a:gd name="connsiteX19" fmla="*/ 1369 w 10000"/>
            <a:gd name="connsiteY19" fmla="*/ 9910 h 10000"/>
            <a:gd name="connsiteX20" fmla="*/ 2651 w 10000"/>
            <a:gd name="connsiteY20" fmla="*/ 10000 h 10000"/>
            <a:gd name="connsiteX21" fmla="*/ 5684 w 10000"/>
            <a:gd name="connsiteY21" fmla="*/ 9842 h 10000"/>
            <a:gd name="connsiteX22" fmla="*/ 8367 w 10000"/>
            <a:gd name="connsiteY22" fmla="*/ 9208 h 10000"/>
            <a:gd name="connsiteX23" fmla="*/ 10000 w 10000"/>
            <a:gd name="connsiteY23" fmla="*/ 8780 h 10000"/>
            <a:gd name="connsiteX24" fmla="*/ 8951 w 10000"/>
            <a:gd name="connsiteY24" fmla="*/ 8531 h 10000"/>
            <a:gd name="connsiteX25" fmla="*/ 8951 w 10000"/>
            <a:gd name="connsiteY25" fmla="*/ 8214 h 10000"/>
            <a:gd name="connsiteX26" fmla="*/ 8134 w 10000"/>
            <a:gd name="connsiteY26" fmla="*/ 8010 h 10000"/>
            <a:gd name="connsiteX27" fmla="*/ 7434 w 10000"/>
            <a:gd name="connsiteY27" fmla="*/ 7173 h 10000"/>
            <a:gd name="connsiteX28" fmla="*/ 8134 w 10000"/>
            <a:gd name="connsiteY28" fmla="*/ 6903 h 10000"/>
            <a:gd name="connsiteX29" fmla="*/ 7667 w 10000"/>
            <a:gd name="connsiteY29" fmla="*/ 6767 h 10000"/>
            <a:gd name="connsiteX30" fmla="*/ 7667 w 10000"/>
            <a:gd name="connsiteY30" fmla="*/ 6021 h 10000"/>
            <a:gd name="connsiteX31" fmla="*/ 8600 w 10000"/>
            <a:gd name="connsiteY31" fmla="*/ 5795 h 10000"/>
            <a:gd name="connsiteX32" fmla="*/ 8250 w 10000"/>
            <a:gd name="connsiteY32" fmla="*/ 5614 h 10000"/>
            <a:gd name="connsiteX33" fmla="*/ 7667 w 10000"/>
            <a:gd name="connsiteY33" fmla="*/ 5478 h 10000"/>
            <a:gd name="connsiteX34" fmla="*/ 7784 w 10000"/>
            <a:gd name="connsiteY34" fmla="*/ 5297 h 10000"/>
            <a:gd name="connsiteX35" fmla="*/ 8367 w 10000"/>
            <a:gd name="connsiteY35" fmla="*/ 5139 h 10000"/>
            <a:gd name="connsiteX36" fmla="*/ 8367 w 10000"/>
            <a:gd name="connsiteY36" fmla="*/ 5004 h 10000"/>
            <a:gd name="connsiteX37" fmla="*/ 7550 w 10000"/>
            <a:gd name="connsiteY37" fmla="*/ 4823 h 10000"/>
            <a:gd name="connsiteX38" fmla="*/ 6384 w 10000"/>
            <a:gd name="connsiteY38" fmla="*/ 4687 h 10000"/>
            <a:gd name="connsiteX39" fmla="*/ 6967 w 10000"/>
            <a:gd name="connsiteY39" fmla="*/ 4529 h 10000"/>
            <a:gd name="connsiteX40" fmla="*/ 6384 w 10000"/>
            <a:gd name="connsiteY40" fmla="*/ 4325 h 10000"/>
            <a:gd name="connsiteX41" fmla="*/ 7201 w 10000"/>
            <a:gd name="connsiteY41" fmla="*/ 4303 h 10000"/>
            <a:gd name="connsiteX42" fmla="*/ 8738 w 10000"/>
            <a:gd name="connsiteY42" fmla="*/ 2664 h 10000"/>
            <a:gd name="connsiteX43" fmla="*/ 9265 w 10000"/>
            <a:gd name="connsiteY43" fmla="*/ 1339 h 10000"/>
            <a:gd name="connsiteX44" fmla="*/ 9212 w 10000"/>
            <a:gd name="connsiteY44" fmla="*/ 565 h 10000"/>
            <a:gd name="connsiteX45" fmla="*/ 8833 w 10000"/>
            <a:gd name="connsiteY45" fmla="*/ 0 h 10000"/>
            <a:gd name="connsiteX46" fmla="*/ 6617 w 10000"/>
            <a:gd name="connsiteY46" fmla="*/ 459 h 10000"/>
            <a:gd name="connsiteX47" fmla="*/ 3117 w 10000"/>
            <a:gd name="connsiteY47" fmla="*/ 753 h 10000"/>
            <a:gd name="connsiteX48" fmla="*/ 1498 w 10000"/>
            <a:gd name="connsiteY48" fmla="*/ 904 h 10000"/>
            <a:gd name="connsiteX49" fmla="*/ 44 w 10000"/>
            <a:gd name="connsiteY49" fmla="*/ 1363 h 10000"/>
            <a:gd name="connsiteX0" fmla="*/ 0 w 9956"/>
            <a:gd name="connsiteY0" fmla="*/ 1363 h 10000"/>
            <a:gd name="connsiteX1" fmla="*/ 390 w 9956"/>
            <a:gd name="connsiteY1" fmla="*/ 1748 h 10000"/>
            <a:gd name="connsiteX2" fmla="*/ 974 w 9956"/>
            <a:gd name="connsiteY2" fmla="*/ 2788 h 10000"/>
            <a:gd name="connsiteX3" fmla="*/ 2607 w 9956"/>
            <a:gd name="connsiteY3" fmla="*/ 4393 h 10000"/>
            <a:gd name="connsiteX4" fmla="*/ 3774 w 9956"/>
            <a:gd name="connsiteY4" fmla="*/ 4665 h 10000"/>
            <a:gd name="connsiteX5" fmla="*/ 3541 w 9956"/>
            <a:gd name="connsiteY5" fmla="*/ 4846 h 10000"/>
            <a:gd name="connsiteX6" fmla="*/ 3191 w 9956"/>
            <a:gd name="connsiteY6" fmla="*/ 5072 h 10000"/>
            <a:gd name="connsiteX7" fmla="*/ 4240 w 9956"/>
            <a:gd name="connsiteY7" fmla="*/ 5139 h 10000"/>
            <a:gd name="connsiteX8" fmla="*/ 3541 w 9956"/>
            <a:gd name="connsiteY8" fmla="*/ 5614 h 10000"/>
            <a:gd name="connsiteX9" fmla="*/ 4007 w 9956"/>
            <a:gd name="connsiteY9" fmla="*/ 5930 h 10000"/>
            <a:gd name="connsiteX10" fmla="*/ 4590 w 9956"/>
            <a:gd name="connsiteY10" fmla="*/ 6157 h 10000"/>
            <a:gd name="connsiteX11" fmla="*/ 4823 w 9956"/>
            <a:gd name="connsiteY11" fmla="*/ 6880 h 10000"/>
            <a:gd name="connsiteX12" fmla="*/ 4356 w 9956"/>
            <a:gd name="connsiteY12" fmla="*/ 7128 h 10000"/>
            <a:gd name="connsiteX13" fmla="*/ 5057 w 9956"/>
            <a:gd name="connsiteY13" fmla="*/ 7173 h 10000"/>
            <a:gd name="connsiteX14" fmla="*/ 5523 w 9956"/>
            <a:gd name="connsiteY14" fmla="*/ 8237 h 10000"/>
            <a:gd name="connsiteX15" fmla="*/ 4940 w 9956"/>
            <a:gd name="connsiteY15" fmla="*/ 8418 h 10000"/>
            <a:gd name="connsiteX16" fmla="*/ 2607 w 9956"/>
            <a:gd name="connsiteY16" fmla="*/ 9118 h 10000"/>
            <a:gd name="connsiteX17" fmla="*/ 158 w 9956"/>
            <a:gd name="connsiteY17" fmla="*/ 9615 h 10000"/>
            <a:gd name="connsiteX18" fmla="*/ 274 w 9956"/>
            <a:gd name="connsiteY18" fmla="*/ 9887 h 10000"/>
            <a:gd name="connsiteX19" fmla="*/ 1325 w 9956"/>
            <a:gd name="connsiteY19" fmla="*/ 9910 h 10000"/>
            <a:gd name="connsiteX20" fmla="*/ 2607 w 9956"/>
            <a:gd name="connsiteY20" fmla="*/ 10000 h 10000"/>
            <a:gd name="connsiteX21" fmla="*/ 5640 w 9956"/>
            <a:gd name="connsiteY21" fmla="*/ 9842 h 10000"/>
            <a:gd name="connsiteX22" fmla="*/ 8323 w 9956"/>
            <a:gd name="connsiteY22" fmla="*/ 9208 h 10000"/>
            <a:gd name="connsiteX23" fmla="*/ 9956 w 9956"/>
            <a:gd name="connsiteY23" fmla="*/ 8780 h 10000"/>
            <a:gd name="connsiteX24" fmla="*/ 8907 w 9956"/>
            <a:gd name="connsiteY24" fmla="*/ 8531 h 10000"/>
            <a:gd name="connsiteX25" fmla="*/ 8907 w 9956"/>
            <a:gd name="connsiteY25" fmla="*/ 8214 h 10000"/>
            <a:gd name="connsiteX26" fmla="*/ 8090 w 9956"/>
            <a:gd name="connsiteY26" fmla="*/ 8010 h 10000"/>
            <a:gd name="connsiteX27" fmla="*/ 7390 w 9956"/>
            <a:gd name="connsiteY27" fmla="*/ 7173 h 10000"/>
            <a:gd name="connsiteX28" fmla="*/ 8090 w 9956"/>
            <a:gd name="connsiteY28" fmla="*/ 6903 h 10000"/>
            <a:gd name="connsiteX29" fmla="*/ 7623 w 9956"/>
            <a:gd name="connsiteY29" fmla="*/ 6767 h 10000"/>
            <a:gd name="connsiteX30" fmla="*/ 7623 w 9956"/>
            <a:gd name="connsiteY30" fmla="*/ 6021 h 10000"/>
            <a:gd name="connsiteX31" fmla="*/ 8556 w 9956"/>
            <a:gd name="connsiteY31" fmla="*/ 5795 h 10000"/>
            <a:gd name="connsiteX32" fmla="*/ 8206 w 9956"/>
            <a:gd name="connsiteY32" fmla="*/ 5614 h 10000"/>
            <a:gd name="connsiteX33" fmla="*/ 7623 w 9956"/>
            <a:gd name="connsiteY33" fmla="*/ 5478 h 10000"/>
            <a:gd name="connsiteX34" fmla="*/ 7740 w 9956"/>
            <a:gd name="connsiteY34" fmla="*/ 5297 h 10000"/>
            <a:gd name="connsiteX35" fmla="*/ 8323 w 9956"/>
            <a:gd name="connsiteY35" fmla="*/ 5139 h 10000"/>
            <a:gd name="connsiteX36" fmla="*/ 8323 w 9956"/>
            <a:gd name="connsiteY36" fmla="*/ 5004 h 10000"/>
            <a:gd name="connsiteX37" fmla="*/ 7506 w 9956"/>
            <a:gd name="connsiteY37" fmla="*/ 4823 h 10000"/>
            <a:gd name="connsiteX38" fmla="*/ 6340 w 9956"/>
            <a:gd name="connsiteY38" fmla="*/ 4687 h 10000"/>
            <a:gd name="connsiteX39" fmla="*/ 6923 w 9956"/>
            <a:gd name="connsiteY39" fmla="*/ 4529 h 10000"/>
            <a:gd name="connsiteX40" fmla="*/ 6340 w 9956"/>
            <a:gd name="connsiteY40" fmla="*/ 4325 h 10000"/>
            <a:gd name="connsiteX41" fmla="*/ 7157 w 9956"/>
            <a:gd name="connsiteY41" fmla="*/ 4303 h 10000"/>
            <a:gd name="connsiteX42" fmla="*/ 8694 w 9956"/>
            <a:gd name="connsiteY42" fmla="*/ 2664 h 10000"/>
            <a:gd name="connsiteX43" fmla="*/ 9221 w 9956"/>
            <a:gd name="connsiteY43" fmla="*/ 1339 h 10000"/>
            <a:gd name="connsiteX44" fmla="*/ 9168 w 9956"/>
            <a:gd name="connsiteY44" fmla="*/ 565 h 10000"/>
            <a:gd name="connsiteX45" fmla="*/ 8789 w 9956"/>
            <a:gd name="connsiteY45" fmla="*/ 0 h 10000"/>
            <a:gd name="connsiteX46" fmla="*/ 6573 w 9956"/>
            <a:gd name="connsiteY46" fmla="*/ 459 h 10000"/>
            <a:gd name="connsiteX47" fmla="*/ 3073 w 9956"/>
            <a:gd name="connsiteY47" fmla="*/ 753 h 10000"/>
            <a:gd name="connsiteX48" fmla="*/ 1454 w 9956"/>
            <a:gd name="connsiteY48" fmla="*/ 904 h 10000"/>
            <a:gd name="connsiteX49" fmla="*/ 0 w 9956"/>
            <a:gd name="connsiteY49" fmla="*/ 1363 h 10000"/>
            <a:gd name="connsiteX0" fmla="*/ 0 w 10000"/>
            <a:gd name="connsiteY0" fmla="*/ 1363 h 10000"/>
            <a:gd name="connsiteX1" fmla="*/ 931 w 10000"/>
            <a:gd name="connsiteY1" fmla="*/ 1868 h 10000"/>
            <a:gd name="connsiteX2" fmla="*/ 978 w 10000"/>
            <a:gd name="connsiteY2" fmla="*/ 2788 h 10000"/>
            <a:gd name="connsiteX3" fmla="*/ 2619 w 10000"/>
            <a:gd name="connsiteY3" fmla="*/ 4393 h 10000"/>
            <a:gd name="connsiteX4" fmla="*/ 3791 w 10000"/>
            <a:gd name="connsiteY4" fmla="*/ 4665 h 10000"/>
            <a:gd name="connsiteX5" fmla="*/ 3557 w 10000"/>
            <a:gd name="connsiteY5" fmla="*/ 4846 h 10000"/>
            <a:gd name="connsiteX6" fmla="*/ 3205 w 10000"/>
            <a:gd name="connsiteY6" fmla="*/ 5072 h 10000"/>
            <a:gd name="connsiteX7" fmla="*/ 4259 w 10000"/>
            <a:gd name="connsiteY7" fmla="*/ 5139 h 10000"/>
            <a:gd name="connsiteX8" fmla="*/ 3557 w 10000"/>
            <a:gd name="connsiteY8" fmla="*/ 5614 h 10000"/>
            <a:gd name="connsiteX9" fmla="*/ 4025 w 10000"/>
            <a:gd name="connsiteY9" fmla="*/ 5930 h 10000"/>
            <a:gd name="connsiteX10" fmla="*/ 4610 w 10000"/>
            <a:gd name="connsiteY10" fmla="*/ 6157 h 10000"/>
            <a:gd name="connsiteX11" fmla="*/ 4844 w 10000"/>
            <a:gd name="connsiteY11" fmla="*/ 6880 h 10000"/>
            <a:gd name="connsiteX12" fmla="*/ 4375 w 10000"/>
            <a:gd name="connsiteY12" fmla="*/ 7128 h 10000"/>
            <a:gd name="connsiteX13" fmla="*/ 5079 w 10000"/>
            <a:gd name="connsiteY13" fmla="*/ 7173 h 10000"/>
            <a:gd name="connsiteX14" fmla="*/ 5547 w 10000"/>
            <a:gd name="connsiteY14" fmla="*/ 8237 h 10000"/>
            <a:gd name="connsiteX15" fmla="*/ 4962 w 10000"/>
            <a:gd name="connsiteY15" fmla="*/ 8418 h 10000"/>
            <a:gd name="connsiteX16" fmla="*/ 2619 w 10000"/>
            <a:gd name="connsiteY16" fmla="*/ 9118 h 10000"/>
            <a:gd name="connsiteX17" fmla="*/ 159 w 10000"/>
            <a:gd name="connsiteY17" fmla="*/ 9615 h 10000"/>
            <a:gd name="connsiteX18" fmla="*/ 275 w 10000"/>
            <a:gd name="connsiteY18" fmla="*/ 9887 h 10000"/>
            <a:gd name="connsiteX19" fmla="*/ 1331 w 10000"/>
            <a:gd name="connsiteY19" fmla="*/ 9910 h 10000"/>
            <a:gd name="connsiteX20" fmla="*/ 2619 w 10000"/>
            <a:gd name="connsiteY20" fmla="*/ 10000 h 10000"/>
            <a:gd name="connsiteX21" fmla="*/ 5665 w 10000"/>
            <a:gd name="connsiteY21" fmla="*/ 9842 h 10000"/>
            <a:gd name="connsiteX22" fmla="*/ 8360 w 10000"/>
            <a:gd name="connsiteY22" fmla="*/ 9208 h 10000"/>
            <a:gd name="connsiteX23" fmla="*/ 10000 w 10000"/>
            <a:gd name="connsiteY23" fmla="*/ 8780 h 10000"/>
            <a:gd name="connsiteX24" fmla="*/ 8946 w 10000"/>
            <a:gd name="connsiteY24" fmla="*/ 8531 h 10000"/>
            <a:gd name="connsiteX25" fmla="*/ 8946 w 10000"/>
            <a:gd name="connsiteY25" fmla="*/ 8214 h 10000"/>
            <a:gd name="connsiteX26" fmla="*/ 8126 w 10000"/>
            <a:gd name="connsiteY26" fmla="*/ 8010 h 10000"/>
            <a:gd name="connsiteX27" fmla="*/ 7423 w 10000"/>
            <a:gd name="connsiteY27" fmla="*/ 7173 h 10000"/>
            <a:gd name="connsiteX28" fmla="*/ 8126 w 10000"/>
            <a:gd name="connsiteY28" fmla="*/ 6903 h 10000"/>
            <a:gd name="connsiteX29" fmla="*/ 7657 w 10000"/>
            <a:gd name="connsiteY29" fmla="*/ 6767 h 10000"/>
            <a:gd name="connsiteX30" fmla="*/ 7657 w 10000"/>
            <a:gd name="connsiteY30" fmla="*/ 6021 h 10000"/>
            <a:gd name="connsiteX31" fmla="*/ 8594 w 10000"/>
            <a:gd name="connsiteY31" fmla="*/ 5795 h 10000"/>
            <a:gd name="connsiteX32" fmla="*/ 8242 w 10000"/>
            <a:gd name="connsiteY32" fmla="*/ 5614 h 10000"/>
            <a:gd name="connsiteX33" fmla="*/ 7657 w 10000"/>
            <a:gd name="connsiteY33" fmla="*/ 5478 h 10000"/>
            <a:gd name="connsiteX34" fmla="*/ 7774 w 10000"/>
            <a:gd name="connsiteY34" fmla="*/ 5297 h 10000"/>
            <a:gd name="connsiteX35" fmla="*/ 8360 w 10000"/>
            <a:gd name="connsiteY35" fmla="*/ 5139 h 10000"/>
            <a:gd name="connsiteX36" fmla="*/ 8360 w 10000"/>
            <a:gd name="connsiteY36" fmla="*/ 5004 h 10000"/>
            <a:gd name="connsiteX37" fmla="*/ 7539 w 10000"/>
            <a:gd name="connsiteY37" fmla="*/ 4823 h 10000"/>
            <a:gd name="connsiteX38" fmla="*/ 6368 w 10000"/>
            <a:gd name="connsiteY38" fmla="*/ 4687 h 10000"/>
            <a:gd name="connsiteX39" fmla="*/ 6954 w 10000"/>
            <a:gd name="connsiteY39" fmla="*/ 4529 h 10000"/>
            <a:gd name="connsiteX40" fmla="*/ 6368 w 10000"/>
            <a:gd name="connsiteY40" fmla="*/ 4325 h 10000"/>
            <a:gd name="connsiteX41" fmla="*/ 7189 w 10000"/>
            <a:gd name="connsiteY41" fmla="*/ 4303 h 10000"/>
            <a:gd name="connsiteX42" fmla="*/ 8732 w 10000"/>
            <a:gd name="connsiteY42" fmla="*/ 2664 h 10000"/>
            <a:gd name="connsiteX43" fmla="*/ 9262 w 10000"/>
            <a:gd name="connsiteY43" fmla="*/ 1339 h 10000"/>
            <a:gd name="connsiteX44" fmla="*/ 9209 w 10000"/>
            <a:gd name="connsiteY44" fmla="*/ 565 h 10000"/>
            <a:gd name="connsiteX45" fmla="*/ 8828 w 10000"/>
            <a:gd name="connsiteY45" fmla="*/ 0 h 10000"/>
            <a:gd name="connsiteX46" fmla="*/ 6602 w 10000"/>
            <a:gd name="connsiteY46" fmla="*/ 459 h 10000"/>
            <a:gd name="connsiteX47" fmla="*/ 3087 w 10000"/>
            <a:gd name="connsiteY47" fmla="*/ 753 h 10000"/>
            <a:gd name="connsiteX48" fmla="*/ 1460 w 10000"/>
            <a:gd name="connsiteY48" fmla="*/ 904 h 10000"/>
            <a:gd name="connsiteX49" fmla="*/ 0 w 10000"/>
            <a:gd name="connsiteY49" fmla="*/ 1363 h 10000"/>
            <a:gd name="connsiteX0" fmla="*/ 0 w 10000"/>
            <a:gd name="connsiteY0" fmla="*/ 1363 h 10000"/>
            <a:gd name="connsiteX1" fmla="*/ 931 w 10000"/>
            <a:gd name="connsiteY1" fmla="*/ 1868 h 10000"/>
            <a:gd name="connsiteX2" fmla="*/ 1517 w 10000"/>
            <a:gd name="connsiteY2" fmla="*/ 2653 h 10000"/>
            <a:gd name="connsiteX3" fmla="*/ 2619 w 10000"/>
            <a:gd name="connsiteY3" fmla="*/ 4393 h 10000"/>
            <a:gd name="connsiteX4" fmla="*/ 3791 w 10000"/>
            <a:gd name="connsiteY4" fmla="*/ 4665 h 10000"/>
            <a:gd name="connsiteX5" fmla="*/ 3557 w 10000"/>
            <a:gd name="connsiteY5" fmla="*/ 4846 h 10000"/>
            <a:gd name="connsiteX6" fmla="*/ 3205 w 10000"/>
            <a:gd name="connsiteY6" fmla="*/ 5072 h 10000"/>
            <a:gd name="connsiteX7" fmla="*/ 4259 w 10000"/>
            <a:gd name="connsiteY7" fmla="*/ 5139 h 10000"/>
            <a:gd name="connsiteX8" fmla="*/ 3557 w 10000"/>
            <a:gd name="connsiteY8" fmla="*/ 5614 h 10000"/>
            <a:gd name="connsiteX9" fmla="*/ 4025 w 10000"/>
            <a:gd name="connsiteY9" fmla="*/ 5930 h 10000"/>
            <a:gd name="connsiteX10" fmla="*/ 4610 w 10000"/>
            <a:gd name="connsiteY10" fmla="*/ 6157 h 10000"/>
            <a:gd name="connsiteX11" fmla="*/ 4844 w 10000"/>
            <a:gd name="connsiteY11" fmla="*/ 6880 h 10000"/>
            <a:gd name="connsiteX12" fmla="*/ 4375 w 10000"/>
            <a:gd name="connsiteY12" fmla="*/ 7128 h 10000"/>
            <a:gd name="connsiteX13" fmla="*/ 5079 w 10000"/>
            <a:gd name="connsiteY13" fmla="*/ 7173 h 10000"/>
            <a:gd name="connsiteX14" fmla="*/ 5547 w 10000"/>
            <a:gd name="connsiteY14" fmla="*/ 8237 h 10000"/>
            <a:gd name="connsiteX15" fmla="*/ 4962 w 10000"/>
            <a:gd name="connsiteY15" fmla="*/ 8418 h 10000"/>
            <a:gd name="connsiteX16" fmla="*/ 2619 w 10000"/>
            <a:gd name="connsiteY16" fmla="*/ 9118 h 10000"/>
            <a:gd name="connsiteX17" fmla="*/ 159 w 10000"/>
            <a:gd name="connsiteY17" fmla="*/ 9615 h 10000"/>
            <a:gd name="connsiteX18" fmla="*/ 275 w 10000"/>
            <a:gd name="connsiteY18" fmla="*/ 9887 h 10000"/>
            <a:gd name="connsiteX19" fmla="*/ 1331 w 10000"/>
            <a:gd name="connsiteY19" fmla="*/ 9910 h 10000"/>
            <a:gd name="connsiteX20" fmla="*/ 2619 w 10000"/>
            <a:gd name="connsiteY20" fmla="*/ 10000 h 10000"/>
            <a:gd name="connsiteX21" fmla="*/ 5665 w 10000"/>
            <a:gd name="connsiteY21" fmla="*/ 9842 h 10000"/>
            <a:gd name="connsiteX22" fmla="*/ 8360 w 10000"/>
            <a:gd name="connsiteY22" fmla="*/ 9208 h 10000"/>
            <a:gd name="connsiteX23" fmla="*/ 10000 w 10000"/>
            <a:gd name="connsiteY23" fmla="*/ 8780 h 10000"/>
            <a:gd name="connsiteX24" fmla="*/ 8946 w 10000"/>
            <a:gd name="connsiteY24" fmla="*/ 8531 h 10000"/>
            <a:gd name="connsiteX25" fmla="*/ 8946 w 10000"/>
            <a:gd name="connsiteY25" fmla="*/ 8214 h 10000"/>
            <a:gd name="connsiteX26" fmla="*/ 8126 w 10000"/>
            <a:gd name="connsiteY26" fmla="*/ 8010 h 10000"/>
            <a:gd name="connsiteX27" fmla="*/ 7423 w 10000"/>
            <a:gd name="connsiteY27" fmla="*/ 7173 h 10000"/>
            <a:gd name="connsiteX28" fmla="*/ 8126 w 10000"/>
            <a:gd name="connsiteY28" fmla="*/ 6903 h 10000"/>
            <a:gd name="connsiteX29" fmla="*/ 7657 w 10000"/>
            <a:gd name="connsiteY29" fmla="*/ 6767 h 10000"/>
            <a:gd name="connsiteX30" fmla="*/ 7657 w 10000"/>
            <a:gd name="connsiteY30" fmla="*/ 6021 h 10000"/>
            <a:gd name="connsiteX31" fmla="*/ 8594 w 10000"/>
            <a:gd name="connsiteY31" fmla="*/ 5795 h 10000"/>
            <a:gd name="connsiteX32" fmla="*/ 8242 w 10000"/>
            <a:gd name="connsiteY32" fmla="*/ 5614 h 10000"/>
            <a:gd name="connsiteX33" fmla="*/ 7657 w 10000"/>
            <a:gd name="connsiteY33" fmla="*/ 5478 h 10000"/>
            <a:gd name="connsiteX34" fmla="*/ 7774 w 10000"/>
            <a:gd name="connsiteY34" fmla="*/ 5297 h 10000"/>
            <a:gd name="connsiteX35" fmla="*/ 8360 w 10000"/>
            <a:gd name="connsiteY35" fmla="*/ 5139 h 10000"/>
            <a:gd name="connsiteX36" fmla="*/ 8360 w 10000"/>
            <a:gd name="connsiteY36" fmla="*/ 5004 h 10000"/>
            <a:gd name="connsiteX37" fmla="*/ 7539 w 10000"/>
            <a:gd name="connsiteY37" fmla="*/ 4823 h 10000"/>
            <a:gd name="connsiteX38" fmla="*/ 6368 w 10000"/>
            <a:gd name="connsiteY38" fmla="*/ 4687 h 10000"/>
            <a:gd name="connsiteX39" fmla="*/ 6954 w 10000"/>
            <a:gd name="connsiteY39" fmla="*/ 4529 h 10000"/>
            <a:gd name="connsiteX40" fmla="*/ 6368 w 10000"/>
            <a:gd name="connsiteY40" fmla="*/ 4325 h 10000"/>
            <a:gd name="connsiteX41" fmla="*/ 7189 w 10000"/>
            <a:gd name="connsiteY41" fmla="*/ 4303 h 10000"/>
            <a:gd name="connsiteX42" fmla="*/ 8732 w 10000"/>
            <a:gd name="connsiteY42" fmla="*/ 2664 h 10000"/>
            <a:gd name="connsiteX43" fmla="*/ 9262 w 10000"/>
            <a:gd name="connsiteY43" fmla="*/ 1339 h 10000"/>
            <a:gd name="connsiteX44" fmla="*/ 9209 w 10000"/>
            <a:gd name="connsiteY44" fmla="*/ 565 h 10000"/>
            <a:gd name="connsiteX45" fmla="*/ 8828 w 10000"/>
            <a:gd name="connsiteY45" fmla="*/ 0 h 10000"/>
            <a:gd name="connsiteX46" fmla="*/ 6602 w 10000"/>
            <a:gd name="connsiteY46" fmla="*/ 459 h 10000"/>
            <a:gd name="connsiteX47" fmla="*/ 3087 w 10000"/>
            <a:gd name="connsiteY47" fmla="*/ 753 h 10000"/>
            <a:gd name="connsiteX48" fmla="*/ 1460 w 10000"/>
            <a:gd name="connsiteY48" fmla="*/ 904 h 10000"/>
            <a:gd name="connsiteX49" fmla="*/ 0 w 10000"/>
            <a:gd name="connsiteY49" fmla="*/ 1363 h 10000"/>
            <a:gd name="connsiteX0" fmla="*/ 0 w 10000"/>
            <a:gd name="connsiteY0" fmla="*/ 1363 h 10000"/>
            <a:gd name="connsiteX1" fmla="*/ 931 w 10000"/>
            <a:gd name="connsiteY1" fmla="*/ 1868 h 10000"/>
            <a:gd name="connsiteX2" fmla="*/ 1517 w 10000"/>
            <a:gd name="connsiteY2" fmla="*/ 2653 h 10000"/>
            <a:gd name="connsiteX3" fmla="*/ 2619 w 10000"/>
            <a:gd name="connsiteY3" fmla="*/ 4393 h 10000"/>
            <a:gd name="connsiteX4" fmla="*/ 3791 w 10000"/>
            <a:gd name="connsiteY4" fmla="*/ 4665 h 10000"/>
            <a:gd name="connsiteX5" fmla="*/ 3557 w 10000"/>
            <a:gd name="connsiteY5" fmla="*/ 4846 h 10000"/>
            <a:gd name="connsiteX6" fmla="*/ 3205 w 10000"/>
            <a:gd name="connsiteY6" fmla="*/ 5072 h 10000"/>
            <a:gd name="connsiteX7" fmla="*/ 4259 w 10000"/>
            <a:gd name="connsiteY7" fmla="*/ 5139 h 10000"/>
            <a:gd name="connsiteX8" fmla="*/ 3557 w 10000"/>
            <a:gd name="connsiteY8" fmla="*/ 5614 h 10000"/>
            <a:gd name="connsiteX9" fmla="*/ 4025 w 10000"/>
            <a:gd name="connsiteY9" fmla="*/ 5930 h 10000"/>
            <a:gd name="connsiteX10" fmla="*/ 4610 w 10000"/>
            <a:gd name="connsiteY10" fmla="*/ 6157 h 10000"/>
            <a:gd name="connsiteX11" fmla="*/ 4844 w 10000"/>
            <a:gd name="connsiteY11" fmla="*/ 6880 h 10000"/>
            <a:gd name="connsiteX12" fmla="*/ 4375 w 10000"/>
            <a:gd name="connsiteY12" fmla="*/ 7128 h 10000"/>
            <a:gd name="connsiteX13" fmla="*/ 5079 w 10000"/>
            <a:gd name="connsiteY13" fmla="*/ 7173 h 10000"/>
            <a:gd name="connsiteX14" fmla="*/ 5547 w 10000"/>
            <a:gd name="connsiteY14" fmla="*/ 8237 h 10000"/>
            <a:gd name="connsiteX15" fmla="*/ 4962 w 10000"/>
            <a:gd name="connsiteY15" fmla="*/ 8418 h 10000"/>
            <a:gd name="connsiteX16" fmla="*/ 2619 w 10000"/>
            <a:gd name="connsiteY16" fmla="*/ 9118 h 10000"/>
            <a:gd name="connsiteX17" fmla="*/ 159 w 10000"/>
            <a:gd name="connsiteY17" fmla="*/ 9615 h 10000"/>
            <a:gd name="connsiteX18" fmla="*/ 275 w 10000"/>
            <a:gd name="connsiteY18" fmla="*/ 9887 h 10000"/>
            <a:gd name="connsiteX19" fmla="*/ 1331 w 10000"/>
            <a:gd name="connsiteY19" fmla="*/ 9910 h 10000"/>
            <a:gd name="connsiteX20" fmla="*/ 2619 w 10000"/>
            <a:gd name="connsiteY20" fmla="*/ 10000 h 10000"/>
            <a:gd name="connsiteX21" fmla="*/ 5665 w 10000"/>
            <a:gd name="connsiteY21" fmla="*/ 9842 h 10000"/>
            <a:gd name="connsiteX22" fmla="*/ 8360 w 10000"/>
            <a:gd name="connsiteY22" fmla="*/ 9208 h 10000"/>
            <a:gd name="connsiteX23" fmla="*/ 10000 w 10000"/>
            <a:gd name="connsiteY23" fmla="*/ 8780 h 10000"/>
            <a:gd name="connsiteX24" fmla="*/ 8946 w 10000"/>
            <a:gd name="connsiteY24" fmla="*/ 8531 h 10000"/>
            <a:gd name="connsiteX25" fmla="*/ 8946 w 10000"/>
            <a:gd name="connsiteY25" fmla="*/ 8214 h 10000"/>
            <a:gd name="connsiteX26" fmla="*/ 8126 w 10000"/>
            <a:gd name="connsiteY26" fmla="*/ 8010 h 10000"/>
            <a:gd name="connsiteX27" fmla="*/ 7423 w 10000"/>
            <a:gd name="connsiteY27" fmla="*/ 7173 h 10000"/>
            <a:gd name="connsiteX28" fmla="*/ 8126 w 10000"/>
            <a:gd name="connsiteY28" fmla="*/ 6903 h 10000"/>
            <a:gd name="connsiteX29" fmla="*/ 7657 w 10000"/>
            <a:gd name="connsiteY29" fmla="*/ 6767 h 10000"/>
            <a:gd name="connsiteX30" fmla="*/ 7657 w 10000"/>
            <a:gd name="connsiteY30" fmla="*/ 6021 h 10000"/>
            <a:gd name="connsiteX31" fmla="*/ 8594 w 10000"/>
            <a:gd name="connsiteY31" fmla="*/ 5795 h 10000"/>
            <a:gd name="connsiteX32" fmla="*/ 8242 w 10000"/>
            <a:gd name="connsiteY32" fmla="*/ 5614 h 10000"/>
            <a:gd name="connsiteX33" fmla="*/ 7657 w 10000"/>
            <a:gd name="connsiteY33" fmla="*/ 5478 h 10000"/>
            <a:gd name="connsiteX34" fmla="*/ 7774 w 10000"/>
            <a:gd name="connsiteY34" fmla="*/ 5297 h 10000"/>
            <a:gd name="connsiteX35" fmla="*/ 8360 w 10000"/>
            <a:gd name="connsiteY35" fmla="*/ 5139 h 10000"/>
            <a:gd name="connsiteX36" fmla="*/ 8360 w 10000"/>
            <a:gd name="connsiteY36" fmla="*/ 5004 h 10000"/>
            <a:gd name="connsiteX37" fmla="*/ 7539 w 10000"/>
            <a:gd name="connsiteY37" fmla="*/ 4823 h 10000"/>
            <a:gd name="connsiteX38" fmla="*/ 6368 w 10000"/>
            <a:gd name="connsiteY38" fmla="*/ 4687 h 10000"/>
            <a:gd name="connsiteX39" fmla="*/ 6954 w 10000"/>
            <a:gd name="connsiteY39" fmla="*/ 4529 h 10000"/>
            <a:gd name="connsiteX40" fmla="*/ 6368 w 10000"/>
            <a:gd name="connsiteY40" fmla="*/ 4325 h 10000"/>
            <a:gd name="connsiteX41" fmla="*/ 7189 w 10000"/>
            <a:gd name="connsiteY41" fmla="*/ 4303 h 10000"/>
            <a:gd name="connsiteX42" fmla="*/ 8732 w 10000"/>
            <a:gd name="connsiteY42" fmla="*/ 2664 h 10000"/>
            <a:gd name="connsiteX43" fmla="*/ 9262 w 10000"/>
            <a:gd name="connsiteY43" fmla="*/ 1339 h 10000"/>
            <a:gd name="connsiteX44" fmla="*/ 9209 w 10000"/>
            <a:gd name="connsiteY44" fmla="*/ 565 h 10000"/>
            <a:gd name="connsiteX45" fmla="*/ 8828 w 10000"/>
            <a:gd name="connsiteY45" fmla="*/ 0 h 10000"/>
            <a:gd name="connsiteX46" fmla="*/ 6602 w 10000"/>
            <a:gd name="connsiteY46" fmla="*/ 459 h 10000"/>
            <a:gd name="connsiteX47" fmla="*/ 3087 w 10000"/>
            <a:gd name="connsiteY47" fmla="*/ 753 h 10000"/>
            <a:gd name="connsiteX48" fmla="*/ 1675 w 10000"/>
            <a:gd name="connsiteY48" fmla="*/ 934 h 10000"/>
            <a:gd name="connsiteX49" fmla="*/ 0 w 10000"/>
            <a:gd name="connsiteY49"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4258 h 10000"/>
            <a:gd name="connsiteX4" fmla="*/ 3791 w 10000"/>
            <a:gd name="connsiteY4" fmla="*/ 4665 h 10000"/>
            <a:gd name="connsiteX5" fmla="*/ 3557 w 10000"/>
            <a:gd name="connsiteY5" fmla="*/ 4846 h 10000"/>
            <a:gd name="connsiteX6" fmla="*/ 3205 w 10000"/>
            <a:gd name="connsiteY6" fmla="*/ 5072 h 10000"/>
            <a:gd name="connsiteX7" fmla="*/ 4259 w 10000"/>
            <a:gd name="connsiteY7" fmla="*/ 5139 h 10000"/>
            <a:gd name="connsiteX8" fmla="*/ 3557 w 10000"/>
            <a:gd name="connsiteY8" fmla="*/ 5614 h 10000"/>
            <a:gd name="connsiteX9" fmla="*/ 4025 w 10000"/>
            <a:gd name="connsiteY9" fmla="*/ 5930 h 10000"/>
            <a:gd name="connsiteX10" fmla="*/ 4610 w 10000"/>
            <a:gd name="connsiteY10" fmla="*/ 6157 h 10000"/>
            <a:gd name="connsiteX11" fmla="*/ 4844 w 10000"/>
            <a:gd name="connsiteY11" fmla="*/ 6880 h 10000"/>
            <a:gd name="connsiteX12" fmla="*/ 4375 w 10000"/>
            <a:gd name="connsiteY12" fmla="*/ 7128 h 10000"/>
            <a:gd name="connsiteX13" fmla="*/ 5079 w 10000"/>
            <a:gd name="connsiteY13" fmla="*/ 7173 h 10000"/>
            <a:gd name="connsiteX14" fmla="*/ 5547 w 10000"/>
            <a:gd name="connsiteY14" fmla="*/ 8237 h 10000"/>
            <a:gd name="connsiteX15" fmla="*/ 4962 w 10000"/>
            <a:gd name="connsiteY15" fmla="*/ 8418 h 10000"/>
            <a:gd name="connsiteX16" fmla="*/ 2619 w 10000"/>
            <a:gd name="connsiteY16" fmla="*/ 9118 h 10000"/>
            <a:gd name="connsiteX17" fmla="*/ 159 w 10000"/>
            <a:gd name="connsiteY17" fmla="*/ 9615 h 10000"/>
            <a:gd name="connsiteX18" fmla="*/ 275 w 10000"/>
            <a:gd name="connsiteY18" fmla="*/ 9887 h 10000"/>
            <a:gd name="connsiteX19" fmla="*/ 1331 w 10000"/>
            <a:gd name="connsiteY19" fmla="*/ 9910 h 10000"/>
            <a:gd name="connsiteX20" fmla="*/ 2619 w 10000"/>
            <a:gd name="connsiteY20" fmla="*/ 10000 h 10000"/>
            <a:gd name="connsiteX21" fmla="*/ 5665 w 10000"/>
            <a:gd name="connsiteY21" fmla="*/ 9842 h 10000"/>
            <a:gd name="connsiteX22" fmla="*/ 8360 w 10000"/>
            <a:gd name="connsiteY22" fmla="*/ 9208 h 10000"/>
            <a:gd name="connsiteX23" fmla="*/ 10000 w 10000"/>
            <a:gd name="connsiteY23" fmla="*/ 8780 h 10000"/>
            <a:gd name="connsiteX24" fmla="*/ 8946 w 10000"/>
            <a:gd name="connsiteY24" fmla="*/ 8531 h 10000"/>
            <a:gd name="connsiteX25" fmla="*/ 8946 w 10000"/>
            <a:gd name="connsiteY25" fmla="*/ 8214 h 10000"/>
            <a:gd name="connsiteX26" fmla="*/ 8126 w 10000"/>
            <a:gd name="connsiteY26" fmla="*/ 8010 h 10000"/>
            <a:gd name="connsiteX27" fmla="*/ 7423 w 10000"/>
            <a:gd name="connsiteY27" fmla="*/ 7173 h 10000"/>
            <a:gd name="connsiteX28" fmla="*/ 8126 w 10000"/>
            <a:gd name="connsiteY28" fmla="*/ 6903 h 10000"/>
            <a:gd name="connsiteX29" fmla="*/ 7657 w 10000"/>
            <a:gd name="connsiteY29" fmla="*/ 6767 h 10000"/>
            <a:gd name="connsiteX30" fmla="*/ 7657 w 10000"/>
            <a:gd name="connsiteY30" fmla="*/ 6021 h 10000"/>
            <a:gd name="connsiteX31" fmla="*/ 8594 w 10000"/>
            <a:gd name="connsiteY31" fmla="*/ 5795 h 10000"/>
            <a:gd name="connsiteX32" fmla="*/ 8242 w 10000"/>
            <a:gd name="connsiteY32" fmla="*/ 5614 h 10000"/>
            <a:gd name="connsiteX33" fmla="*/ 7657 w 10000"/>
            <a:gd name="connsiteY33" fmla="*/ 5478 h 10000"/>
            <a:gd name="connsiteX34" fmla="*/ 7774 w 10000"/>
            <a:gd name="connsiteY34" fmla="*/ 5297 h 10000"/>
            <a:gd name="connsiteX35" fmla="*/ 8360 w 10000"/>
            <a:gd name="connsiteY35" fmla="*/ 5139 h 10000"/>
            <a:gd name="connsiteX36" fmla="*/ 8360 w 10000"/>
            <a:gd name="connsiteY36" fmla="*/ 5004 h 10000"/>
            <a:gd name="connsiteX37" fmla="*/ 7539 w 10000"/>
            <a:gd name="connsiteY37" fmla="*/ 4823 h 10000"/>
            <a:gd name="connsiteX38" fmla="*/ 6368 w 10000"/>
            <a:gd name="connsiteY38" fmla="*/ 4687 h 10000"/>
            <a:gd name="connsiteX39" fmla="*/ 6954 w 10000"/>
            <a:gd name="connsiteY39" fmla="*/ 4529 h 10000"/>
            <a:gd name="connsiteX40" fmla="*/ 6368 w 10000"/>
            <a:gd name="connsiteY40" fmla="*/ 4325 h 10000"/>
            <a:gd name="connsiteX41" fmla="*/ 7189 w 10000"/>
            <a:gd name="connsiteY41" fmla="*/ 4303 h 10000"/>
            <a:gd name="connsiteX42" fmla="*/ 8732 w 10000"/>
            <a:gd name="connsiteY42" fmla="*/ 2664 h 10000"/>
            <a:gd name="connsiteX43" fmla="*/ 9262 w 10000"/>
            <a:gd name="connsiteY43" fmla="*/ 1339 h 10000"/>
            <a:gd name="connsiteX44" fmla="*/ 9209 w 10000"/>
            <a:gd name="connsiteY44" fmla="*/ 565 h 10000"/>
            <a:gd name="connsiteX45" fmla="*/ 8828 w 10000"/>
            <a:gd name="connsiteY45" fmla="*/ 0 h 10000"/>
            <a:gd name="connsiteX46" fmla="*/ 6602 w 10000"/>
            <a:gd name="connsiteY46" fmla="*/ 459 h 10000"/>
            <a:gd name="connsiteX47" fmla="*/ 3087 w 10000"/>
            <a:gd name="connsiteY47" fmla="*/ 753 h 10000"/>
            <a:gd name="connsiteX48" fmla="*/ 1675 w 10000"/>
            <a:gd name="connsiteY48" fmla="*/ 934 h 10000"/>
            <a:gd name="connsiteX49" fmla="*/ 0 w 10000"/>
            <a:gd name="connsiteY49"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4258 h 10000"/>
            <a:gd name="connsiteX4" fmla="*/ 4491 w 10000"/>
            <a:gd name="connsiteY4" fmla="*/ 4290 h 10000"/>
            <a:gd name="connsiteX5" fmla="*/ 3557 w 10000"/>
            <a:gd name="connsiteY5" fmla="*/ 4846 h 10000"/>
            <a:gd name="connsiteX6" fmla="*/ 3205 w 10000"/>
            <a:gd name="connsiteY6" fmla="*/ 5072 h 10000"/>
            <a:gd name="connsiteX7" fmla="*/ 4259 w 10000"/>
            <a:gd name="connsiteY7" fmla="*/ 5139 h 10000"/>
            <a:gd name="connsiteX8" fmla="*/ 3557 w 10000"/>
            <a:gd name="connsiteY8" fmla="*/ 5614 h 10000"/>
            <a:gd name="connsiteX9" fmla="*/ 4025 w 10000"/>
            <a:gd name="connsiteY9" fmla="*/ 5930 h 10000"/>
            <a:gd name="connsiteX10" fmla="*/ 4610 w 10000"/>
            <a:gd name="connsiteY10" fmla="*/ 6157 h 10000"/>
            <a:gd name="connsiteX11" fmla="*/ 4844 w 10000"/>
            <a:gd name="connsiteY11" fmla="*/ 6880 h 10000"/>
            <a:gd name="connsiteX12" fmla="*/ 4375 w 10000"/>
            <a:gd name="connsiteY12" fmla="*/ 7128 h 10000"/>
            <a:gd name="connsiteX13" fmla="*/ 5079 w 10000"/>
            <a:gd name="connsiteY13" fmla="*/ 7173 h 10000"/>
            <a:gd name="connsiteX14" fmla="*/ 5547 w 10000"/>
            <a:gd name="connsiteY14" fmla="*/ 8237 h 10000"/>
            <a:gd name="connsiteX15" fmla="*/ 4962 w 10000"/>
            <a:gd name="connsiteY15" fmla="*/ 8418 h 10000"/>
            <a:gd name="connsiteX16" fmla="*/ 2619 w 10000"/>
            <a:gd name="connsiteY16" fmla="*/ 9118 h 10000"/>
            <a:gd name="connsiteX17" fmla="*/ 159 w 10000"/>
            <a:gd name="connsiteY17" fmla="*/ 9615 h 10000"/>
            <a:gd name="connsiteX18" fmla="*/ 275 w 10000"/>
            <a:gd name="connsiteY18" fmla="*/ 9887 h 10000"/>
            <a:gd name="connsiteX19" fmla="*/ 1331 w 10000"/>
            <a:gd name="connsiteY19" fmla="*/ 9910 h 10000"/>
            <a:gd name="connsiteX20" fmla="*/ 2619 w 10000"/>
            <a:gd name="connsiteY20" fmla="*/ 10000 h 10000"/>
            <a:gd name="connsiteX21" fmla="*/ 5665 w 10000"/>
            <a:gd name="connsiteY21" fmla="*/ 9842 h 10000"/>
            <a:gd name="connsiteX22" fmla="*/ 8360 w 10000"/>
            <a:gd name="connsiteY22" fmla="*/ 9208 h 10000"/>
            <a:gd name="connsiteX23" fmla="*/ 10000 w 10000"/>
            <a:gd name="connsiteY23" fmla="*/ 8780 h 10000"/>
            <a:gd name="connsiteX24" fmla="*/ 8946 w 10000"/>
            <a:gd name="connsiteY24" fmla="*/ 8531 h 10000"/>
            <a:gd name="connsiteX25" fmla="*/ 8946 w 10000"/>
            <a:gd name="connsiteY25" fmla="*/ 8214 h 10000"/>
            <a:gd name="connsiteX26" fmla="*/ 8126 w 10000"/>
            <a:gd name="connsiteY26" fmla="*/ 8010 h 10000"/>
            <a:gd name="connsiteX27" fmla="*/ 7423 w 10000"/>
            <a:gd name="connsiteY27" fmla="*/ 7173 h 10000"/>
            <a:gd name="connsiteX28" fmla="*/ 8126 w 10000"/>
            <a:gd name="connsiteY28" fmla="*/ 6903 h 10000"/>
            <a:gd name="connsiteX29" fmla="*/ 7657 w 10000"/>
            <a:gd name="connsiteY29" fmla="*/ 6767 h 10000"/>
            <a:gd name="connsiteX30" fmla="*/ 7657 w 10000"/>
            <a:gd name="connsiteY30" fmla="*/ 6021 h 10000"/>
            <a:gd name="connsiteX31" fmla="*/ 8594 w 10000"/>
            <a:gd name="connsiteY31" fmla="*/ 5795 h 10000"/>
            <a:gd name="connsiteX32" fmla="*/ 8242 w 10000"/>
            <a:gd name="connsiteY32" fmla="*/ 5614 h 10000"/>
            <a:gd name="connsiteX33" fmla="*/ 7657 w 10000"/>
            <a:gd name="connsiteY33" fmla="*/ 5478 h 10000"/>
            <a:gd name="connsiteX34" fmla="*/ 7774 w 10000"/>
            <a:gd name="connsiteY34" fmla="*/ 5297 h 10000"/>
            <a:gd name="connsiteX35" fmla="*/ 8360 w 10000"/>
            <a:gd name="connsiteY35" fmla="*/ 5139 h 10000"/>
            <a:gd name="connsiteX36" fmla="*/ 8360 w 10000"/>
            <a:gd name="connsiteY36" fmla="*/ 5004 h 10000"/>
            <a:gd name="connsiteX37" fmla="*/ 7539 w 10000"/>
            <a:gd name="connsiteY37" fmla="*/ 4823 h 10000"/>
            <a:gd name="connsiteX38" fmla="*/ 6368 w 10000"/>
            <a:gd name="connsiteY38" fmla="*/ 4687 h 10000"/>
            <a:gd name="connsiteX39" fmla="*/ 6954 w 10000"/>
            <a:gd name="connsiteY39" fmla="*/ 4529 h 10000"/>
            <a:gd name="connsiteX40" fmla="*/ 6368 w 10000"/>
            <a:gd name="connsiteY40" fmla="*/ 4325 h 10000"/>
            <a:gd name="connsiteX41" fmla="*/ 7189 w 10000"/>
            <a:gd name="connsiteY41" fmla="*/ 4303 h 10000"/>
            <a:gd name="connsiteX42" fmla="*/ 8732 w 10000"/>
            <a:gd name="connsiteY42" fmla="*/ 2664 h 10000"/>
            <a:gd name="connsiteX43" fmla="*/ 9262 w 10000"/>
            <a:gd name="connsiteY43" fmla="*/ 1339 h 10000"/>
            <a:gd name="connsiteX44" fmla="*/ 9209 w 10000"/>
            <a:gd name="connsiteY44" fmla="*/ 565 h 10000"/>
            <a:gd name="connsiteX45" fmla="*/ 8828 w 10000"/>
            <a:gd name="connsiteY45" fmla="*/ 0 h 10000"/>
            <a:gd name="connsiteX46" fmla="*/ 6602 w 10000"/>
            <a:gd name="connsiteY46" fmla="*/ 459 h 10000"/>
            <a:gd name="connsiteX47" fmla="*/ 3087 w 10000"/>
            <a:gd name="connsiteY47" fmla="*/ 753 h 10000"/>
            <a:gd name="connsiteX48" fmla="*/ 1675 w 10000"/>
            <a:gd name="connsiteY48" fmla="*/ 934 h 10000"/>
            <a:gd name="connsiteX49" fmla="*/ 0 w 10000"/>
            <a:gd name="connsiteY49"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4258 h 10000"/>
            <a:gd name="connsiteX4" fmla="*/ 4599 w 10000"/>
            <a:gd name="connsiteY4" fmla="*/ 4395 h 10000"/>
            <a:gd name="connsiteX5" fmla="*/ 3557 w 10000"/>
            <a:gd name="connsiteY5" fmla="*/ 4846 h 10000"/>
            <a:gd name="connsiteX6" fmla="*/ 3205 w 10000"/>
            <a:gd name="connsiteY6" fmla="*/ 5072 h 10000"/>
            <a:gd name="connsiteX7" fmla="*/ 4259 w 10000"/>
            <a:gd name="connsiteY7" fmla="*/ 5139 h 10000"/>
            <a:gd name="connsiteX8" fmla="*/ 3557 w 10000"/>
            <a:gd name="connsiteY8" fmla="*/ 5614 h 10000"/>
            <a:gd name="connsiteX9" fmla="*/ 4025 w 10000"/>
            <a:gd name="connsiteY9" fmla="*/ 5930 h 10000"/>
            <a:gd name="connsiteX10" fmla="*/ 4610 w 10000"/>
            <a:gd name="connsiteY10" fmla="*/ 6157 h 10000"/>
            <a:gd name="connsiteX11" fmla="*/ 4844 w 10000"/>
            <a:gd name="connsiteY11" fmla="*/ 6880 h 10000"/>
            <a:gd name="connsiteX12" fmla="*/ 4375 w 10000"/>
            <a:gd name="connsiteY12" fmla="*/ 7128 h 10000"/>
            <a:gd name="connsiteX13" fmla="*/ 5079 w 10000"/>
            <a:gd name="connsiteY13" fmla="*/ 7173 h 10000"/>
            <a:gd name="connsiteX14" fmla="*/ 5547 w 10000"/>
            <a:gd name="connsiteY14" fmla="*/ 8237 h 10000"/>
            <a:gd name="connsiteX15" fmla="*/ 4962 w 10000"/>
            <a:gd name="connsiteY15" fmla="*/ 8418 h 10000"/>
            <a:gd name="connsiteX16" fmla="*/ 2619 w 10000"/>
            <a:gd name="connsiteY16" fmla="*/ 9118 h 10000"/>
            <a:gd name="connsiteX17" fmla="*/ 159 w 10000"/>
            <a:gd name="connsiteY17" fmla="*/ 9615 h 10000"/>
            <a:gd name="connsiteX18" fmla="*/ 275 w 10000"/>
            <a:gd name="connsiteY18" fmla="*/ 9887 h 10000"/>
            <a:gd name="connsiteX19" fmla="*/ 1331 w 10000"/>
            <a:gd name="connsiteY19" fmla="*/ 9910 h 10000"/>
            <a:gd name="connsiteX20" fmla="*/ 2619 w 10000"/>
            <a:gd name="connsiteY20" fmla="*/ 10000 h 10000"/>
            <a:gd name="connsiteX21" fmla="*/ 5665 w 10000"/>
            <a:gd name="connsiteY21" fmla="*/ 9842 h 10000"/>
            <a:gd name="connsiteX22" fmla="*/ 8360 w 10000"/>
            <a:gd name="connsiteY22" fmla="*/ 9208 h 10000"/>
            <a:gd name="connsiteX23" fmla="*/ 10000 w 10000"/>
            <a:gd name="connsiteY23" fmla="*/ 8780 h 10000"/>
            <a:gd name="connsiteX24" fmla="*/ 8946 w 10000"/>
            <a:gd name="connsiteY24" fmla="*/ 8531 h 10000"/>
            <a:gd name="connsiteX25" fmla="*/ 8946 w 10000"/>
            <a:gd name="connsiteY25" fmla="*/ 8214 h 10000"/>
            <a:gd name="connsiteX26" fmla="*/ 8126 w 10000"/>
            <a:gd name="connsiteY26" fmla="*/ 8010 h 10000"/>
            <a:gd name="connsiteX27" fmla="*/ 7423 w 10000"/>
            <a:gd name="connsiteY27" fmla="*/ 7173 h 10000"/>
            <a:gd name="connsiteX28" fmla="*/ 8126 w 10000"/>
            <a:gd name="connsiteY28" fmla="*/ 6903 h 10000"/>
            <a:gd name="connsiteX29" fmla="*/ 7657 w 10000"/>
            <a:gd name="connsiteY29" fmla="*/ 6767 h 10000"/>
            <a:gd name="connsiteX30" fmla="*/ 7657 w 10000"/>
            <a:gd name="connsiteY30" fmla="*/ 6021 h 10000"/>
            <a:gd name="connsiteX31" fmla="*/ 8594 w 10000"/>
            <a:gd name="connsiteY31" fmla="*/ 5795 h 10000"/>
            <a:gd name="connsiteX32" fmla="*/ 8242 w 10000"/>
            <a:gd name="connsiteY32" fmla="*/ 5614 h 10000"/>
            <a:gd name="connsiteX33" fmla="*/ 7657 w 10000"/>
            <a:gd name="connsiteY33" fmla="*/ 5478 h 10000"/>
            <a:gd name="connsiteX34" fmla="*/ 7774 w 10000"/>
            <a:gd name="connsiteY34" fmla="*/ 5297 h 10000"/>
            <a:gd name="connsiteX35" fmla="*/ 8360 w 10000"/>
            <a:gd name="connsiteY35" fmla="*/ 5139 h 10000"/>
            <a:gd name="connsiteX36" fmla="*/ 8360 w 10000"/>
            <a:gd name="connsiteY36" fmla="*/ 5004 h 10000"/>
            <a:gd name="connsiteX37" fmla="*/ 7539 w 10000"/>
            <a:gd name="connsiteY37" fmla="*/ 4823 h 10000"/>
            <a:gd name="connsiteX38" fmla="*/ 6368 w 10000"/>
            <a:gd name="connsiteY38" fmla="*/ 4687 h 10000"/>
            <a:gd name="connsiteX39" fmla="*/ 6954 w 10000"/>
            <a:gd name="connsiteY39" fmla="*/ 4529 h 10000"/>
            <a:gd name="connsiteX40" fmla="*/ 6368 w 10000"/>
            <a:gd name="connsiteY40" fmla="*/ 4325 h 10000"/>
            <a:gd name="connsiteX41" fmla="*/ 7189 w 10000"/>
            <a:gd name="connsiteY41" fmla="*/ 4303 h 10000"/>
            <a:gd name="connsiteX42" fmla="*/ 8732 w 10000"/>
            <a:gd name="connsiteY42" fmla="*/ 2664 h 10000"/>
            <a:gd name="connsiteX43" fmla="*/ 9262 w 10000"/>
            <a:gd name="connsiteY43" fmla="*/ 1339 h 10000"/>
            <a:gd name="connsiteX44" fmla="*/ 9209 w 10000"/>
            <a:gd name="connsiteY44" fmla="*/ 565 h 10000"/>
            <a:gd name="connsiteX45" fmla="*/ 8828 w 10000"/>
            <a:gd name="connsiteY45" fmla="*/ 0 h 10000"/>
            <a:gd name="connsiteX46" fmla="*/ 6602 w 10000"/>
            <a:gd name="connsiteY46" fmla="*/ 459 h 10000"/>
            <a:gd name="connsiteX47" fmla="*/ 3087 w 10000"/>
            <a:gd name="connsiteY47" fmla="*/ 753 h 10000"/>
            <a:gd name="connsiteX48" fmla="*/ 1675 w 10000"/>
            <a:gd name="connsiteY48" fmla="*/ 934 h 10000"/>
            <a:gd name="connsiteX49" fmla="*/ 0 w 10000"/>
            <a:gd name="connsiteY49" fmla="*/ 1363 h 10000"/>
            <a:gd name="connsiteX0" fmla="*/ 0 w 10000"/>
            <a:gd name="connsiteY0" fmla="*/ 1363 h 10000"/>
            <a:gd name="connsiteX1" fmla="*/ 931 w 10000"/>
            <a:gd name="connsiteY1" fmla="*/ 1868 h 10000"/>
            <a:gd name="connsiteX2" fmla="*/ 1517 w 10000"/>
            <a:gd name="connsiteY2" fmla="*/ 2653 h 10000"/>
            <a:gd name="connsiteX3" fmla="*/ 3050 w 10000"/>
            <a:gd name="connsiteY3" fmla="*/ 4078 h 10000"/>
            <a:gd name="connsiteX4" fmla="*/ 4599 w 10000"/>
            <a:gd name="connsiteY4" fmla="*/ 4395 h 10000"/>
            <a:gd name="connsiteX5" fmla="*/ 3557 w 10000"/>
            <a:gd name="connsiteY5" fmla="*/ 4846 h 10000"/>
            <a:gd name="connsiteX6" fmla="*/ 3205 w 10000"/>
            <a:gd name="connsiteY6" fmla="*/ 5072 h 10000"/>
            <a:gd name="connsiteX7" fmla="*/ 4259 w 10000"/>
            <a:gd name="connsiteY7" fmla="*/ 5139 h 10000"/>
            <a:gd name="connsiteX8" fmla="*/ 3557 w 10000"/>
            <a:gd name="connsiteY8" fmla="*/ 5614 h 10000"/>
            <a:gd name="connsiteX9" fmla="*/ 4025 w 10000"/>
            <a:gd name="connsiteY9" fmla="*/ 5930 h 10000"/>
            <a:gd name="connsiteX10" fmla="*/ 4610 w 10000"/>
            <a:gd name="connsiteY10" fmla="*/ 6157 h 10000"/>
            <a:gd name="connsiteX11" fmla="*/ 4844 w 10000"/>
            <a:gd name="connsiteY11" fmla="*/ 6880 h 10000"/>
            <a:gd name="connsiteX12" fmla="*/ 4375 w 10000"/>
            <a:gd name="connsiteY12" fmla="*/ 7128 h 10000"/>
            <a:gd name="connsiteX13" fmla="*/ 5079 w 10000"/>
            <a:gd name="connsiteY13" fmla="*/ 7173 h 10000"/>
            <a:gd name="connsiteX14" fmla="*/ 5547 w 10000"/>
            <a:gd name="connsiteY14" fmla="*/ 8237 h 10000"/>
            <a:gd name="connsiteX15" fmla="*/ 4962 w 10000"/>
            <a:gd name="connsiteY15" fmla="*/ 8418 h 10000"/>
            <a:gd name="connsiteX16" fmla="*/ 2619 w 10000"/>
            <a:gd name="connsiteY16" fmla="*/ 9118 h 10000"/>
            <a:gd name="connsiteX17" fmla="*/ 159 w 10000"/>
            <a:gd name="connsiteY17" fmla="*/ 9615 h 10000"/>
            <a:gd name="connsiteX18" fmla="*/ 275 w 10000"/>
            <a:gd name="connsiteY18" fmla="*/ 9887 h 10000"/>
            <a:gd name="connsiteX19" fmla="*/ 1331 w 10000"/>
            <a:gd name="connsiteY19" fmla="*/ 9910 h 10000"/>
            <a:gd name="connsiteX20" fmla="*/ 2619 w 10000"/>
            <a:gd name="connsiteY20" fmla="*/ 10000 h 10000"/>
            <a:gd name="connsiteX21" fmla="*/ 5665 w 10000"/>
            <a:gd name="connsiteY21" fmla="*/ 9842 h 10000"/>
            <a:gd name="connsiteX22" fmla="*/ 8360 w 10000"/>
            <a:gd name="connsiteY22" fmla="*/ 9208 h 10000"/>
            <a:gd name="connsiteX23" fmla="*/ 10000 w 10000"/>
            <a:gd name="connsiteY23" fmla="*/ 8780 h 10000"/>
            <a:gd name="connsiteX24" fmla="*/ 8946 w 10000"/>
            <a:gd name="connsiteY24" fmla="*/ 8531 h 10000"/>
            <a:gd name="connsiteX25" fmla="*/ 8946 w 10000"/>
            <a:gd name="connsiteY25" fmla="*/ 8214 h 10000"/>
            <a:gd name="connsiteX26" fmla="*/ 8126 w 10000"/>
            <a:gd name="connsiteY26" fmla="*/ 8010 h 10000"/>
            <a:gd name="connsiteX27" fmla="*/ 7423 w 10000"/>
            <a:gd name="connsiteY27" fmla="*/ 7173 h 10000"/>
            <a:gd name="connsiteX28" fmla="*/ 8126 w 10000"/>
            <a:gd name="connsiteY28" fmla="*/ 6903 h 10000"/>
            <a:gd name="connsiteX29" fmla="*/ 7657 w 10000"/>
            <a:gd name="connsiteY29" fmla="*/ 6767 h 10000"/>
            <a:gd name="connsiteX30" fmla="*/ 7657 w 10000"/>
            <a:gd name="connsiteY30" fmla="*/ 6021 h 10000"/>
            <a:gd name="connsiteX31" fmla="*/ 8594 w 10000"/>
            <a:gd name="connsiteY31" fmla="*/ 5795 h 10000"/>
            <a:gd name="connsiteX32" fmla="*/ 8242 w 10000"/>
            <a:gd name="connsiteY32" fmla="*/ 5614 h 10000"/>
            <a:gd name="connsiteX33" fmla="*/ 7657 w 10000"/>
            <a:gd name="connsiteY33" fmla="*/ 5478 h 10000"/>
            <a:gd name="connsiteX34" fmla="*/ 7774 w 10000"/>
            <a:gd name="connsiteY34" fmla="*/ 5297 h 10000"/>
            <a:gd name="connsiteX35" fmla="*/ 8360 w 10000"/>
            <a:gd name="connsiteY35" fmla="*/ 5139 h 10000"/>
            <a:gd name="connsiteX36" fmla="*/ 8360 w 10000"/>
            <a:gd name="connsiteY36" fmla="*/ 5004 h 10000"/>
            <a:gd name="connsiteX37" fmla="*/ 7539 w 10000"/>
            <a:gd name="connsiteY37" fmla="*/ 4823 h 10000"/>
            <a:gd name="connsiteX38" fmla="*/ 6368 w 10000"/>
            <a:gd name="connsiteY38" fmla="*/ 4687 h 10000"/>
            <a:gd name="connsiteX39" fmla="*/ 6954 w 10000"/>
            <a:gd name="connsiteY39" fmla="*/ 4529 h 10000"/>
            <a:gd name="connsiteX40" fmla="*/ 6368 w 10000"/>
            <a:gd name="connsiteY40" fmla="*/ 4325 h 10000"/>
            <a:gd name="connsiteX41" fmla="*/ 7189 w 10000"/>
            <a:gd name="connsiteY41" fmla="*/ 4303 h 10000"/>
            <a:gd name="connsiteX42" fmla="*/ 8732 w 10000"/>
            <a:gd name="connsiteY42" fmla="*/ 2664 h 10000"/>
            <a:gd name="connsiteX43" fmla="*/ 9262 w 10000"/>
            <a:gd name="connsiteY43" fmla="*/ 1339 h 10000"/>
            <a:gd name="connsiteX44" fmla="*/ 9209 w 10000"/>
            <a:gd name="connsiteY44" fmla="*/ 565 h 10000"/>
            <a:gd name="connsiteX45" fmla="*/ 8828 w 10000"/>
            <a:gd name="connsiteY45" fmla="*/ 0 h 10000"/>
            <a:gd name="connsiteX46" fmla="*/ 6602 w 10000"/>
            <a:gd name="connsiteY46" fmla="*/ 459 h 10000"/>
            <a:gd name="connsiteX47" fmla="*/ 3087 w 10000"/>
            <a:gd name="connsiteY47" fmla="*/ 753 h 10000"/>
            <a:gd name="connsiteX48" fmla="*/ 1675 w 10000"/>
            <a:gd name="connsiteY48" fmla="*/ 934 h 10000"/>
            <a:gd name="connsiteX49" fmla="*/ 0 w 10000"/>
            <a:gd name="connsiteY49" fmla="*/ 1363 h 10000"/>
            <a:gd name="connsiteX0" fmla="*/ 0 w 10000"/>
            <a:gd name="connsiteY0" fmla="*/ 1363 h 10000"/>
            <a:gd name="connsiteX1" fmla="*/ 931 w 10000"/>
            <a:gd name="connsiteY1" fmla="*/ 1868 h 10000"/>
            <a:gd name="connsiteX2" fmla="*/ 1517 w 10000"/>
            <a:gd name="connsiteY2" fmla="*/ 2653 h 10000"/>
            <a:gd name="connsiteX3" fmla="*/ 3050 w 10000"/>
            <a:gd name="connsiteY3" fmla="*/ 4078 h 10000"/>
            <a:gd name="connsiteX4" fmla="*/ 4599 w 10000"/>
            <a:gd name="connsiteY4" fmla="*/ 4395 h 10000"/>
            <a:gd name="connsiteX5" fmla="*/ 3557 w 10000"/>
            <a:gd name="connsiteY5" fmla="*/ 4846 h 10000"/>
            <a:gd name="connsiteX6" fmla="*/ 3205 w 10000"/>
            <a:gd name="connsiteY6" fmla="*/ 5072 h 10000"/>
            <a:gd name="connsiteX7" fmla="*/ 4259 w 10000"/>
            <a:gd name="connsiteY7" fmla="*/ 5139 h 10000"/>
            <a:gd name="connsiteX8" fmla="*/ 3557 w 10000"/>
            <a:gd name="connsiteY8" fmla="*/ 5614 h 10000"/>
            <a:gd name="connsiteX9" fmla="*/ 4025 w 10000"/>
            <a:gd name="connsiteY9" fmla="*/ 5930 h 10000"/>
            <a:gd name="connsiteX10" fmla="*/ 4610 w 10000"/>
            <a:gd name="connsiteY10" fmla="*/ 6157 h 10000"/>
            <a:gd name="connsiteX11" fmla="*/ 4844 w 10000"/>
            <a:gd name="connsiteY11" fmla="*/ 6880 h 10000"/>
            <a:gd name="connsiteX12" fmla="*/ 4375 w 10000"/>
            <a:gd name="connsiteY12" fmla="*/ 7128 h 10000"/>
            <a:gd name="connsiteX13" fmla="*/ 5079 w 10000"/>
            <a:gd name="connsiteY13" fmla="*/ 7173 h 10000"/>
            <a:gd name="connsiteX14" fmla="*/ 5547 w 10000"/>
            <a:gd name="connsiteY14" fmla="*/ 8237 h 10000"/>
            <a:gd name="connsiteX15" fmla="*/ 4962 w 10000"/>
            <a:gd name="connsiteY15" fmla="*/ 8418 h 10000"/>
            <a:gd name="connsiteX16" fmla="*/ 2619 w 10000"/>
            <a:gd name="connsiteY16" fmla="*/ 9118 h 10000"/>
            <a:gd name="connsiteX17" fmla="*/ 159 w 10000"/>
            <a:gd name="connsiteY17" fmla="*/ 9615 h 10000"/>
            <a:gd name="connsiteX18" fmla="*/ 275 w 10000"/>
            <a:gd name="connsiteY18" fmla="*/ 9887 h 10000"/>
            <a:gd name="connsiteX19" fmla="*/ 1331 w 10000"/>
            <a:gd name="connsiteY19" fmla="*/ 9910 h 10000"/>
            <a:gd name="connsiteX20" fmla="*/ 2619 w 10000"/>
            <a:gd name="connsiteY20" fmla="*/ 10000 h 10000"/>
            <a:gd name="connsiteX21" fmla="*/ 5665 w 10000"/>
            <a:gd name="connsiteY21" fmla="*/ 9842 h 10000"/>
            <a:gd name="connsiteX22" fmla="*/ 8360 w 10000"/>
            <a:gd name="connsiteY22" fmla="*/ 9208 h 10000"/>
            <a:gd name="connsiteX23" fmla="*/ 10000 w 10000"/>
            <a:gd name="connsiteY23" fmla="*/ 8780 h 10000"/>
            <a:gd name="connsiteX24" fmla="*/ 8946 w 10000"/>
            <a:gd name="connsiteY24" fmla="*/ 8531 h 10000"/>
            <a:gd name="connsiteX25" fmla="*/ 8946 w 10000"/>
            <a:gd name="connsiteY25" fmla="*/ 8214 h 10000"/>
            <a:gd name="connsiteX26" fmla="*/ 8126 w 10000"/>
            <a:gd name="connsiteY26" fmla="*/ 8010 h 10000"/>
            <a:gd name="connsiteX27" fmla="*/ 7423 w 10000"/>
            <a:gd name="connsiteY27" fmla="*/ 7173 h 10000"/>
            <a:gd name="connsiteX28" fmla="*/ 8126 w 10000"/>
            <a:gd name="connsiteY28" fmla="*/ 6903 h 10000"/>
            <a:gd name="connsiteX29" fmla="*/ 7657 w 10000"/>
            <a:gd name="connsiteY29" fmla="*/ 6767 h 10000"/>
            <a:gd name="connsiteX30" fmla="*/ 7657 w 10000"/>
            <a:gd name="connsiteY30" fmla="*/ 6021 h 10000"/>
            <a:gd name="connsiteX31" fmla="*/ 8594 w 10000"/>
            <a:gd name="connsiteY31" fmla="*/ 5795 h 10000"/>
            <a:gd name="connsiteX32" fmla="*/ 8242 w 10000"/>
            <a:gd name="connsiteY32" fmla="*/ 5614 h 10000"/>
            <a:gd name="connsiteX33" fmla="*/ 7657 w 10000"/>
            <a:gd name="connsiteY33" fmla="*/ 5478 h 10000"/>
            <a:gd name="connsiteX34" fmla="*/ 7774 w 10000"/>
            <a:gd name="connsiteY34" fmla="*/ 5297 h 10000"/>
            <a:gd name="connsiteX35" fmla="*/ 8360 w 10000"/>
            <a:gd name="connsiteY35" fmla="*/ 5139 h 10000"/>
            <a:gd name="connsiteX36" fmla="*/ 8360 w 10000"/>
            <a:gd name="connsiteY36" fmla="*/ 5004 h 10000"/>
            <a:gd name="connsiteX37" fmla="*/ 7539 w 10000"/>
            <a:gd name="connsiteY37" fmla="*/ 4823 h 10000"/>
            <a:gd name="connsiteX38" fmla="*/ 6368 w 10000"/>
            <a:gd name="connsiteY38" fmla="*/ 4687 h 10000"/>
            <a:gd name="connsiteX39" fmla="*/ 6954 w 10000"/>
            <a:gd name="connsiteY39" fmla="*/ 4529 h 10000"/>
            <a:gd name="connsiteX40" fmla="*/ 6368 w 10000"/>
            <a:gd name="connsiteY40" fmla="*/ 4325 h 10000"/>
            <a:gd name="connsiteX41" fmla="*/ 7189 w 10000"/>
            <a:gd name="connsiteY41" fmla="*/ 4303 h 10000"/>
            <a:gd name="connsiteX42" fmla="*/ 8732 w 10000"/>
            <a:gd name="connsiteY42" fmla="*/ 2664 h 10000"/>
            <a:gd name="connsiteX43" fmla="*/ 9262 w 10000"/>
            <a:gd name="connsiteY43" fmla="*/ 1339 h 10000"/>
            <a:gd name="connsiteX44" fmla="*/ 9209 w 10000"/>
            <a:gd name="connsiteY44" fmla="*/ 565 h 10000"/>
            <a:gd name="connsiteX45" fmla="*/ 8828 w 10000"/>
            <a:gd name="connsiteY45" fmla="*/ 0 h 10000"/>
            <a:gd name="connsiteX46" fmla="*/ 6602 w 10000"/>
            <a:gd name="connsiteY46" fmla="*/ 459 h 10000"/>
            <a:gd name="connsiteX47" fmla="*/ 3087 w 10000"/>
            <a:gd name="connsiteY47" fmla="*/ 753 h 10000"/>
            <a:gd name="connsiteX48" fmla="*/ 1675 w 10000"/>
            <a:gd name="connsiteY48" fmla="*/ 934 h 10000"/>
            <a:gd name="connsiteX49" fmla="*/ 0 w 10000"/>
            <a:gd name="connsiteY49" fmla="*/ 1363 h 10000"/>
            <a:gd name="connsiteX0" fmla="*/ 0 w 10000"/>
            <a:gd name="connsiteY0" fmla="*/ 1363 h 10000"/>
            <a:gd name="connsiteX1" fmla="*/ 931 w 10000"/>
            <a:gd name="connsiteY1" fmla="*/ 1868 h 10000"/>
            <a:gd name="connsiteX2" fmla="*/ 1517 w 10000"/>
            <a:gd name="connsiteY2" fmla="*/ 2653 h 10000"/>
            <a:gd name="connsiteX3" fmla="*/ 3050 w 10000"/>
            <a:gd name="connsiteY3" fmla="*/ 4078 h 10000"/>
            <a:gd name="connsiteX4" fmla="*/ 4599 w 10000"/>
            <a:gd name="connsiteY4" fmla="*/ 4395 h 10000"/>
            <a:gd name="connsiteX5" fmla="*/ 3557 w 10000"/>
            <a:gd name="connsiteY5" fmla="*/ 4846 h 10000"/>
            <a:gd name="connsiteX6" fmla="*/ 3205 w 10000"/>
            <a:gd name="connsiteY6" fmla="*/ 5072 h 10000"/>
            <a:gd name="connsiteX7" fmla="*/ 4259 w 10000"/>
            <a:gd name="connsiteY7" fmla="*/ 5139 h 10000"/>
            <a:gd name="connsiteX8" fmla="*/ 3557 w 10000"/>
            <a:gd name="connsiteY8" fmla="*/ 5614 h 10000"/>
            <a:gd name="connsiteX9" fmla="*/ 4025 w 10000"/>
            <a:gd name="connsiteY9" fmla="*/ 5930 h 10000"/>
            <a:gd name="connsiteX10" fmla="*/ 4610 w 10000"/>
            <a:gd name="connsiteY10" fmla="*/ 6157 h 10000"/>
            <a:gd name="connsiteX11" fmla="*/ 4844 w 10000"/>
            <a:gd name="connsiteY11" fmla="*/ 6880 h 10000"/>
            <a:gd name="connsiteX12" fmla="*/ 4375 w 10000"/>
            <a:gd name="connsiteY12" fmla="*/ 7128 h 10000"/>
            <a:gd name="connsiteX13" fmla="*/ 5079 w 10000"/>
            <a:gd name="connsiteY13" fmla="*/ 7173 h 10000"/>
            <a:gd name="connsiteX14" fmla="*/ 5547 w 10000"/>
            <a:gd name="connsiteY14" fmla="*/ 8237 h 10000"/>
            <a:gd name="connsiteX15" fmla="*/ 4962 w 10000"/>
            <a:gd name="connsiteY15" fmla="*/ 8418 h 10000"/>
            <a:gd name="connsiteX16" fmla="*/ 2619 w 10000"/>
            <a:gd name="connsiteY16" fmla="*/ 9118 h 10000"/>
            <a:gd name="connsiteX17" fmla="*/ 159 w 10000"/>
            <a:gd name="connsiteY17" fmla="*/ 9615 h 10000"/>
            <a:gd name="connsiteX18" fmla="*/ 275 w 10000"/>
            <a:gd name="connsiteY18" fmla="*/ 9887 h 10000"/>
            <a:gd name="connsiteX19" fmla="*/ 1331 w 10000"/>
            <a:gd name="connsiteY19" fmla="*/ 9910 h 10000"/>
            <a:gd name="connsiteX20" fmla="*/ 2619 w 10000"/>
            <a:gd name="connsiteY20" fmla="*/ 10000 h 10000"/>
            <a:gd name="connsiteX21" fmla="*/ 5665 w 10000"/>
            <a:gd name="connsiteY21" fmla="*/ 9842 h 10000"/>
            <a:gd name="connsiteX22" fmla="*/ 8360 w 10000"/>
            <a:gd name="connsiteY22" fmla="*/ 9208 h 10000"/>
            <a:gd name="connsiteX23" fmla="*/ 10000 w 10000"/>
            <a:gd name="connsiteY23" fmla="*/ 8780 h 10000"/>
            <a:gd name="connsiteX24" fmla="*/ 8946 w 10000"/>
            <a:gd name="connsiteY24" fmla="*/ 8531 h 10000"/>
            <a:gd name="connsiteX25" fmla="*/ 8946 w 10000"/>
            <a:gd name="connsiteY25" fmla="*/ 8214 h 10000"/>
            <a:gd name="connsiteX26" fmla="*/ 8126 w 10000"/>
            <a:gd name="connsiteY26" fmla="*/ 8010 h 10000"/>
            <a:gd name="connsiteX27" fmla="*/ 7423 w 10000"/>
            <a:gd name="connsiteY27" fmla="*/ 7173 h 10000"/>
            <a:gd name="connsiteX28" fmla="*/ 8126 w 10000"/>
            <a:gd name="connsiteY28" fmla="*/ 6903 h 10000"/>
            <a:gd name="connsiteX29" fmla="*/ 7657 w 10000"/>
            <a:gd name="connsiteY29" fmla="*/ 6767 h 10000"/>
            <a:gd name="connsiteX30" fmla="*/ 7657 w 10000"/>
            <a:gd name="connsiteY30" fmla="*/ 6021 h 10000"/>
            <a:gd name="connsiteX31" fmla="*/ 8594 w 10000"/>
            <a:gd name="connsiteY31" fmla="*/ 5795 h 10000"/>
            <a:gd name="connsiteX32" fmla="*/ 8242 w 10000"/>
            <a:gd name="connsiteY32" fmla="*/ 5614 h 10000"/>
            <a:gd name="connsiteX33" fmla="*/ 7657 w 10000"/>
            <a:gd name="connsiteY33" fmla="*/ 5478 h 10000"/>
            <a:gd name="connsiteX34" fmla="*/ 7774 w 10000"/>
            <a:gd name="connsiteY34" fmla="*/ 5297 h 10000"/>
            <a:gd name="connsiteX35" fmla="*/ 8360 w 10000"/>
            <a:gd name="connsiteY35" fmla="*/ 5139 h 10000"/>
            <a:gd name="connsiteX36" fmla="*/ 8360 w 10000"/>
            <a:gd name="connsiteY36" fmla="*/ 5004 h 10000"/>
            <a:gd name="connsiteX37" fmla="*/ 7539 w 10000"/>
            <a:gd name="connsiteY37" fmla="*/ 4823 h 10000"/>
            <a:gd name="connsiteX38" fmla="*/ 6368 w 10000"/>
            <a:gd name="connsiteY38" fmla="*/ 4687 h 10000"/>
            <a:gd name="connsiteX39" fmla="*/ 6954 w 10000"/>
            <a:gd name="connsiteY39" fmla="*/ 4529 h 10000"/>
            <a:gd name="connsiteX40" fmla="*/ 6368 w 10000"/>
            <a:gd name="connsiteY40" fmla="*/ 4325 h 10000"/>
            <a:gd name="connsiteX41" fmla="*/ 7189 w 10000"/>
            <a:gd name="connsiteY41" fmla="*/ 4303 h 10000"/>
            <a:gd name="connsiteX42" fmla="*/ 8732 w 10000"/>
            <a:gd name="connsiteY42" fmla="*/ 2664 h 10000"/>
            <a:gd name="connsiteX43" fmla="*/ 9262 w 10000"/>
            <a:gd name="connsiteY43" fmla="*/ 1339 h 10000"/>
            <a:gd name="connsiteX44" fmla="*/ 9209 w 10000"/>
            <a:gd name="connsiteY44" fmla="*/ 565 h 10000"/>
            <a:gd name="connsiteX45" fmla="*/ 8828 w 10000"/>
            <a:gd name="connsiteY45" fmla="*/ 0 h 10000"/>
            <a:gd name="connsiteX46" fmla="*/ 6602 w 10000"/>
            <a:gd name="connsiteY46" fmla="*/ 459 h 10000"/>
            <a:gd name="connsiteX47" fmla="*/ 3087 w 10000"/>
            <a:gd name="connsiteY47" fmla="*/ 753 h 10000"/>
            <a:gd name="connsiteX48" fmla="*/ 1675 w 10000"/>
            <a:gd name="connsiteY48" fmla="*/ 934 h 10000"/>
            <a:gd name="connsiteX49" fmla="*/ 0 w 10000"/>
            <a:gd name="connsiteY49"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599 w 10000"/>
            <a:gd name="connsiteY4" fmla="*/ 4395 h 10000"/>
            <a:gd name="connsiteX5" fmla="*/ 3557 w 10000"/>
            <a:gd name="connsiteY5" fmla="*/ 4846 h 10000"/>
            <a:gd name="connsiteX6" fmla="*/ 3205 w 10000"/>
            <a:gd name="connsiteY6" fmla="*/ 5072 h 10000"/>
            <a:gd name="connsiteX7" fmla="*/ 4259 w 10000"/>
            <a:gd name="connsiteY7" fmla="*/ 5139 h 10000"/>
            <a:gd name="connsiteX8" fmla="*/ 3557 w 10000"/>
            <a:gd name="connsiteY8" fmla="*/ 5614 h 10000"/>
            <a:gd name="connsiteX9" fmla="*/ 4025 w 10000"/>
            <a:gd name="connsiteY9" fmla="*/ 5930 h 10000"/>
            <a:gd name="connsiteX10" fmla="*/ 4610 w 10000"/>
            <a:gd name="connsiteY10" fmla="*/ 6157 h 10000"/>
            <a:gd name="connsiteX11" fmla="*/ 4844 w 10000"/>
            <a:gd name="connsiteY11" fmla="*/ 6880 h 10000"/>
            <a:gd name="connsiteX12" fmla="*/ 4375 w 10000"/>
            <a:gd name="connsiteY12" fmla="*/ 7128 h 10000"/>
            <a:gd name="connsiteX13" fmla="*/ 5079 w 10000"/>
            <a:gd name="connsiteY13" fmla="*/ 7173 h 10000"/>
            <a:gd name="connsiteX14" fmla="*/ 5547 w 10000"/>
            <a:gd name="connsiteY14" fmla="*/ 8237 h 10000"/>
            <a:gd name="connsiteX15" fmla="*/ 4962 w 10000"/>
            <a:gd name="connsiteY15" fmla="*/ 8418 h 10000"/>
            <a:gd name="connsiteX16" fmla="*/ 2619 w 10000"/>
            <a:gd name="connsiteY16" fmla="*/ 9118 h 10000"/>
            <a:gd name="connsiteX17" fmla="*/ 159 w 10000"/>
            <a:gd name="connsiteY17" fmla="*/ 9615 h 10000"/>
            <a:gd name="connsiteX18" fmla="*/ 275 w 10000"/>
            <a:gd name="connsiteY18" fmla="*/ 9887 h 10000"/>
            <a:gd name="connsiteX19" fmla="*/ 1331 w 10000"/>
            <a:gd name="connsiteY19" fmla="*/ 9910 h 10000"/>
            <a:gd name="connsiteX20" fmla="*/ 2619 w 10000"/>
            <a:gd name="connsiteY20" fmla="*/ 10000 h 10000"/>
            <a:gd name="connsiteX21" fmla="*/ 5665 w 10000"/>
            <a:gd name="connsiteY21" fmla="*/ 9842 h 10000"/>
            <a:gd name="connsiteX22" fmla="*/ 8360 w 10000"/>
            <a:gd name="connsiteY22" fmla="*/ 9208 h 10000"/>
            <a:gd name="connsiteX23" fmla="*/ 10000 w 10000"/>
            <a:gd name="connsiteY23" fmla="*/ 8780 h 10000"/>
            <a:gd name="connsiteX24" fmla="*/ 8946 w 10000"/>
            <a:gd name="connsiteY24" fmla="*/ 8531 h 10000"/>
            <a:gd name="connsiteX25" fmla="*/ 8946 w 10000"/>
            <a:gd name="connsiteY25" fmla="*/ 8214 h 10000"/>
            <a:gd name="connsiteX26" fmla="*/ 8126 w 10000"/>
            <a:gd name="connsiteY26" fmla="*/ 8010 h 10000"/>
            <a:gd name="connsiteX27" fmla="*/ 7423 w 10000"/>
            <a:gd name="connsiteY27" fmla="*/ 7173 h 10000"/>
            <a:gd name="connsiteX28" fmla="*/ 8126 w 10000"/>
            <a:gd name="connsiteY28" fmla="*/ 6903 h 10000"/>
            <a:gd name="connsiteX29" fmla="*/ 7657 w 10000"/>
            <a:gd name="connsiteY29" fmla="*/ 6767 h 10000"/>
            <a:gd name="connsiteX30" fmla="*/ 7657 w 10000"/>
            <a:gd name="connsiteY30" fmla="*/ 6021 h 10000"/>
            <a:gd name="connsiteX31" fmla="*/ 8594 w 10000"/>
            <a:gd name="connsiteY31" fmla="*/ 5795 h 10000"/>
            <a:gd name="connsiteX32" fmla="*/ 8242 w 10000"/>
            <a:gd name="connsiteY32" fmla="*/ 5614 h 10000"/>
            <a:gd name="connsiteX33" fmla="*/ 7657 w 10000"/>
            <a:gd name="connsiteY33" fmla="*/ 5478 h 10000"/>
            <a:gd name="connsiteX34" fmla="*/ 7774 w 10000"/>
            <a:gd name="connsiteY34" fmla="*/ 5297 h 10000"/>
            <a:gd name="connsiteX35" fmla="*/ 8360 w 10000"/>
            <a:gd name="connsiteY35" fmla="*/ 5139 h 10000"/>
            <a:gd name="connsiteX36" fmla="*/ 8360 w 10000"/>
            <a:gd name="connsiteY36" fmla="*/ 5004 h 10000"/>
            <a:gd name="connsiteX37" fmla="*/ 7539 w 10000"/>
            <a:gd name="connsiteY37" fmla="*/ 4823 h 10000"/>
            <a:gd name="connsiteX38" fmla="*/ 6368 w 10000"/>
            <a:gd name="connsiteY38" fmla="*/ 4687 h 10000"/>
            <a:gd name="connsiteX39" fmla="*/ 6954 w 10000"/>
            <a:gd name="connsiteY39" fmla="*/ 4529 h 10000"/>
            <a:gd name="connsiteX40" fmla="*/ 6368 w 10000"/>
            <a:gd name="connsiteY40" fmla="*/ 4325 h 10000"/>
            <a:gd name="connsiteX41" fmla="*/ 7189 w 10000"/>
            <a:gd name="connsiteY41" fmla="*/ 4303 h 10000"/>
            <a:gd name="connsiteX42" fmla="*/ 8732 w 10000"/>
            <a:gd name="connsiteY42" fmla="*/ 2664 h 10000"/>
            <a:gd name="connsiteX43" fmla="*/ 9262 w 10000"/>
            <a:gd name="connsiteY43" fmla="*/ 1339 h 10000"/>
            <a:gd name="connsiteX44" fmla="*/ 9209 w 10000"/>
            <a:gd name="connsiteY44" fmla="*/ 565 h 10000"/>
            <a:gd name="connsiteX45" fmla="*/ 8828 w 10000"/>
            <a:gd name="connsiteY45" fmla="*/ 0 h 10000"/>
            <a:gd name="connsiteX46" fmla="*/ 6602 w 10000"/>
            <a:gd name="connsiteY46" fmla="*/ 459 h 10000"/>
            <a:gd name="connsiteX47" fmla="*/ 3087 w 10000"/>
            <a:gd name="connsiteY47" fmla="*/ 753 h 10000"/>
            <a:gd name="connsiteX48" fmla="*/ 1675 w 10000"/>
            <a:gd name="connsiteY48" fmla="*/ 934 h 10000"/>
            <a:gd name="connsiteX49" fmla="*/ 0 w 10000"/>
            <a:gd name="connsiteY49"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599 w 10000"/>
            <a:gd name="connsiteY4" fmla="*/ 4395 h 10000"/>
            <a:gd name="connsiteX5" fmla="*/ 3557 w 10000"/>
            <a:gd name="connsiteY5" fmla="*/ 4846 h 10000"/>
            <a:gd name="connsiteX6" fmla="*/ 3205 w 10000"/>
            <a:gd name="connsiteY6" fmla="*/ 5072 h 10000"/>
            <a:gd name="connsiteX7" fmla="*/ 4259 w 10000"/>
            <a:gd name="connsiteY7" fmla="*/ 5139 h 10000"/>
            <a:gd name="connsiteX8" fmla="*/ 3557 w 10000"/>
            <a:gd name="connsiteY8" fmla="*/ 5614 h 10000"/>
            <a:gd name="connsiteX9" fmla="*/ 4025 w 10000"/>
            <a:gd name="connsiteY9" fmla="*/ 5930 h 10000"/>
            <a:gd name="connsiteX10" fmla="*/ 4610 w 10000"/>
            <a:gd name="connsiteY10" fmla="*/ 6157 h 10000"/>
            <a:gd name="connsiteX11" fmla="*/ 4844 w 10000"/>
            <a:gd name="connsiteY11" fmla="*/ 6880 h 10000"/>
            <a:gd name="connsiteX12" fmla="*/ 4375 w 10000"/>
            <a:gd name="connsiteY12" fmla="*/ 7128 h 10000"/>
            <a:gd name="connsiteX13" fmla="*/ 5079 w 10000"/>
            <a:gd name="connsiteY13" fmla="*/ 7173 h 10000"/>
            <a:gd name="connsiteX14" fmla="*/ 5547 w 10000"/>
            <a:gd name="connsiteY14" fmla="*/ 8237 h 10000"/>
            <a:gd name="connsiteX15" fmla="*/ 4962 w 10000"/>
            <a:gd name="connsiteY15" fmla="*/ 8418 h 10000"/>
            <a:gd name="connsiteX16" fmla="*/ 2619 w 10000"/>
            <a:gd name="connsiteY16" fmla="*/ 9118 h 10000"/>
            <a:gd name="connsiteX17" fmla="*/ 159 w 10000"/>
            <a:gd name="connsiteY17" fmla="*/ 9615 h 10000"/>
            <a:gd name="connsiteX18" fmla="*/ 275 w 10000"/>
            <a:gd name="connsiteY18" fmla="*/ 9887 h 10000"/>
            <a:gd name="connsiteX19" fmla="*/ 1331 w 10000"/>
            <a:gd name="connsiteY19" fmla="*/ 9910 h 10000"/>
            <a:gd name="connsiteX20" fmla="*/ 2619 w 10000"/>
            <a:gd name="connsiteY20" fmla="*/ 10000 h 10000"/>
            <a:gd name="connsiteX21" fmla="*/ 5665 w 10000"/>
            <a:gd name="connsiteY21" fmla="*/ 9842 h 10000"/>
            <a:gd name="connsiteX22" fmla="*/ 8360 w 10000"/>
            <a:gd name="connsiteY22" fmla="*/ 9208 h 10000"/>
            <a:gd name="connsiteX23" fmla="*/ 10000 w 10000"/>
            <a:gd name="connsiteY23" fmla="*/ 8780 h 10000"/>
            <a:gd name="connsiteX24" fmla="*/ 8946 w 10000"/>
            <a:gd name="connsiteY24" fmla="*/ 8531 h 10000"/>
            <a:gd name="connsiteX25" fmla="*/ 8946 w 10000"/>
            <a:gd name="connsiteY25" fmla="*/ 8214 h 10000"/>
            <a:gd name="connsiteX26" fmla="*/ 8126 w 10000"/>
            <a:gd name="connsiteY26" fmla="*/ 8010 h 10000"/>
            <a:gd name="connsiteX27" fmla="*/ 7423 w 10000"/>
            <a:gd name="connsiteY27" fmla="*/ 7173 h 10000"/>
            <a:gd name="connsiteX28" fmla="*/ 8126 w 10000"/>
            <a:gd name="connsiteY28" fmla="*/ 6903 h 10000"/>
            <a:gd name="connsiteX29" fmla="*/ 7657 w 10000"/>
            <a:gd name="connsiteY29" fmla="*/ 6767 h 10000"/>
            <a:gd name="connsiteX30" fmla="*/ 7657 w 10000"/>
            <a:gd name="connsiteY30" fmla="*/ 6021 h 10000"/>
            <a:gd name="connsiteX31" fmla="*/ 8594 w 10000"/>
            <a:gd name="connsiteY31" fmla="*/ 5795 h 10000"/>
            <a:gd name="connsiteX32" fmla="*/ 8242 w 10000"/>
            <a:gd name="connsiteY32" fmla="*/ 5614 h 10000"/>
            <a:gd name="connsiteX33" fmla="*/ 7657 w 10000"/>
            <a:gd name="connsiteY33" fmla="*/ 5478 h 10000"/>
            <a:gd name="connsiteX34" fmla="*/ 7774 w 10000"/>
            <a:gd name="connsiteY34" fmla="*/ 5297 h 10000"/>
            <a:gd name="connsiteX35" fmla="*/ 8360 w 10000"/>
            <a:gd name="connsiteY35" fmla="*/ 5139 h 10000"/>
            <a:gd name="connsiteX36" fmla="*/ 8360 w 10000"/>
            <a:gd name="connsiteY36" fmla="*/ 5004 h 10000"/>
            <a:gd name="connsiteX37" fmla="*/ 7539 w 10000"/>
            <a:gd name="connsiteY37" fmla="*/ 4823 h 10000"/>
            <a:gd name="connsiteX38" fmla="*/ 6368 w 10000"/>
            <a:gd name="connsiteY38" fmla="*/ 4687 h 10000"/>
            <a:gd name="connsiteX39" fmla="*/ 6954 w 10000"/>
            <a:gd name="connsiteY39" fmla="*/ 4529 h 10000"/>
            <a:gd name="connsiteX40" fmla="*/ 6368 w 10000"/>
            <a:gd name="connsiteY40" fmla="*/ 4325 h 10000"/>
            <a:gd name="connsiteX41" fmla="*/ 7135 w 10000"/>
            <a:gd name="connsiteY41" fmla="*/ 4123 h 10000"/>
            <a:gd name="connsiteX42" fmla="*/ 8732 w 10000"/>
            <a:gd name="connsiteY42" fmla="*/ 2664 h 10000"/>
            <a:gd name="connsiteX43" fmla="*/ 9262 w 10000"/>
            <a:gd name="connsiteY43" fmla="*/ 1339 h 10000"/>
            <a:gd name="connsiteX44" fmla="*/ 9209 w 10000"/>
            <a:gd name="connsiteY44" fmla="*/ 565 h 10000"/>
            <a:gd name="connsiteX45" fmla="*/ 8828 w 10000"/>
            <a:gd name="connsiteY45" fmla="*/ 0 h 10000"/>
            <a:gd name="connsiteX46" fmla="*/ 6602 w 10000"/>
            <a:gd name="connsiteY46" fmla="*/ 459 h 10000"/>
            <a:gd name="connsiteX47" fmla="*/ 3087 w 10000"/>
            <a:gd name="connsiteY47" fmla="*/ 753 h 10000"/>
            <a:gd name="connsiteX48" fmla="*/ 1675 w 10000"/>
            <a:gd name="connsiteY48" fmla="*/ 934 h 10000"/>
            <a:gd name="connsiteX49" fmla="*/ 0 w 10000"/>
            <a:gd name="connsiteY49"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599 w 10000"/>
            <a:gd name="connsiteY4" fmla="*/ 4395 h 10000"/>
            <a:gd name="connsiteX5" fmla="*/ 3557 w 10000"/>
            <a:gd name="connsiteY5" fmla="*/ 4846 h 10000"/>
            <a:gd name="connsiteX6" fmla="*/ 3205 w 10000"/>
            <a:gd name="connsiteY6" fmla="*/ 5072 h 10000"/>
            <a:gd name="connsiteX7" fmla="*/ 4259 w 10000"/>
            <a:gd name="connsiteY7" fmla="*/ 5139 h 10000"/>
            <a:gd name="connsiteX8" fmla="*/ 3557 w 10000"/>
            <a:gd name="connsiteY8" fmla="*/ 5614 h 10000"/>
            <a:gd name="connsiteX9" fmla="*/ 4025 w 10000"/>
            <a:gd name="connsiteY9" fmla="*/ 5930 h 10000"/>
            <a:gd name="connsiteX10" fmla="*/ 4610 w 10000"/>
            <a:gd name="connsiteY10" fmla="*/ 6157 h 10000"/>
            <a:gd name="connsiteX11" fmla="*/ 4844 w 10000"/>
            <a:gd name="connsiteY11" fmla="*/ 6880 h 10000"/>
            <a:gd name="connsiteX12" fmla="*/ 4375 w 10000"/>
            <a:gd name="connsiteY12" fmla="*/ 7128 h 10000"/>
            <a:gd name="connsiteX13" fmla="*/ 5079 w 10000"/>
            <a:gd name="connsiteY13" fmla="*/ 7173 h 10000"/>
            <a:gd name="connsiteX14" fmla="*/ 5547 w 10000"/>
            <a:gd name="connsiteY14" fmla="*/ 8237 h 10000"/>
            <a:gd name="connsiteX15" fmla="*/ 4962 w 10000"/>
            <a:gd name="connsiteY15" fmla="*/ 8418 h 10000"/>
            <a:gd name="connsiteX16" fmla="*/ 2619 w 10000"/>
            <a:gd name="connsiteY16" fmla="*/ 9118 h 10000"/>
            <a:gd name="connsiteX17" fmla="*/ 159 w 10000"/>
            <a:gd name="connsiteY17" fmla="*/ 9615 h 10000"/>
            <a:gd name="connsiteX18" fmla="*/ 275 w 10000"/>
            <a:gd name="connsiteY18" fmla="*/ 9887 h 10000"/>
            <a:gd name="connsiteX19" fmla="*/ 1331 w 10000"/>
            <a:gd name="connsiteY19" fmla="*/ 9910 h 10000"/>
            <a:gd name="connsiteX20" fmla="*/ 2619 w 10000"/>
            <a:gd name="connsiteY20" fmla="*/ 10000 h 10000"/>
            <a:gd name="connsiteX21" fmla="*/ 5665 w 10000"/>
            <a:gd name="connsiteY21" fmla="*/ 9842 h 10000"/>
            <a:gd name="connsiteX22" fmla="*/ 8360 w 10000"/>
            <a:gd name="connsiteY22" fmla="*/ 9208 h 10000"/>
            <a:gd name="connsiteX23" fmla="*/ 10000 w 10000"/>
            <a:gd name="connsiteY23" fmla="*/ 8780 h 10000"/>
            <a:gd name="connsiteX24" fmla="*/ 8946 w 10000"/>
            <a:gd name="connsiteY24" fmla="*/ 8531 h 10000"/>
            <a:gd name="connsiteX25" fmla="*/ 8946 w 10000"/>
            <a:gd name="connsiteY25" fmla="*/ 8214 h 10000"/>
            <a:gd name="connsiteX26" fmla="*/ 8126 w 10000"/>
            <a:gd name="connsiteY26" fmla="*/ 8010 h 10000"/>
            <a:gd name="connsiteX27" fmla="*/ 7423 w 10000"/>
            <a:gd name="connsiteY27" fmla="*/ 7173 h 10000"/>
            <a:gd name="connsiteX28" fmla="*/ 8126 w 10000"/>
            <a:gd name="connsiteY28" fmla="*/ 6903 h 10000"/>
            <a:gd name="connsiteX29" fmla="*/ 7657 w 10000"/>
            <a:gd name="connsiteY29" fmla="*/ 6767 h 10000"/>
            <a:gd name="connsiteX30" fmla="*/ 7657 w 10000"/>
            <a:gd name="connsiteY30" fmla="*/ 6021 h 10000"/>
            <a:gd name="connsiteX31" fmla="*/ 8594 w 10000"/>
            <a:gd name="connsiteY31" fmla="*/ 5795 h 10000"/>
            <a:gd name="connsiteX32" fmla="*/ 8242 w 10000"/>
            <a:gd name="connsiteY32" fmla="*/ 5614 h 10000"/>
            <a:gd name="connsiteX33" fmla="*/ 7657 w 10000"/>
            <a:gd name="connsiteY33" fmla="*/ 5478 h 10000"/>
            <a:gd name="connsiteX34" fmla="*/ 7774 w 10000"/>
            <a:gd name="connsiteY34" fmla="*/ 5297 h 10000"/>
            <a:gd name="connsiteX35" fmla="*/ 8360 w 10000"/>
            <a:gd name="connsiteY35" fmla="*/ 5139 h 10000"/>
            <a:gd name="connsiteX36" fmla="*/ 8360 w 10000"/>
            <a:gd name="connsiteY36" fmla="*/ 5004 h 10000"/>
            <a:gd name="connsiteX37" fmla="*/ 7539 w 10000"/>
            <a:gd name="connsiteY37" fmla="*/ 4823 h 10000"/>
            <a:gd name="connsiteX38" fmla="*/ 6368 w 10000"/>
            <a:gd name="connsiteY38" fmla="*/ 4687 h 10000"/>
            <a:gd name="connsiteX39" fmla="*/ 6954 w 10000"/>
            <a:gd name="connsiteY39" fmla="*/ 4529 h 10000"/>
            <a:gd name="connsiteX40" fmla="*/ 6368 w 10000"/>
            <a:gd name="connsiteY40" fmla="*/ 4325 h 10000"/>
            <a:gd name="connsiteX41" fmla="*/ 7297 w 10000"/>
            <a:gd name="connsiteY41" fmla="*/ 4018 h 10000"/>
            <a:gd name="connsiteX42" fmla="*/ 8732 w 10000"/>
            <a:gd name="connsiteY42" fmla="*/ 2664 h 10000"/>
            <a:gd name="connsiteX43" fmla="*/ 9262 w 10000"/>
            <a:gd name="connsiteY43" fmla="*/ 1339 h 10000"/>
            <a:gd name="connsiteX44" fmla="*/ 9209 w 10000"/>
            <a:gd name="connsiteY44" fmla="*/ 565 h 10000"/>
            <a:gd name="connsiteX45" fmla="*/ 8828 w 10000"/>
            <a:gd name="connsiteY45" fmla="*/ 0 h 10000"/>
            <a:gd name="connsiteX46" fmla="*/ 6602 w 10000"/>
            <a:gd name="connsiteY46" fmla="*/ 459 h 10000"/>
            <a:gd name="connsiteX47" fmla="*/ 3087 w 10000"/>
            <a:gd name="connsiteY47" fmla="*/ 753 h 10000"/>
            <a:gd name="connsiteX48" fmla="*/ 1675 w 10000"/>
            <a:gd name="connsiteY48" fmla="*/ 934 h 10000"/>
            <a:gd name="connsiteX49" fmla="*/ 0 w 10000"/>
            <a:gd name="connsiteY49"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599 w 10000"/>
            <a:gd name="connsiteY4" fmla="*/ 4395 h 10000"/>
            <a:gd name="connsiteX5" fmla="*/ 3557 w 10000"/>
            <a:gd name="connsiteY5" fmla="*/ 4846 h 10000"/>
            <a:gd name="connsiteX6" fmla="*/ 3205 w 10000"/>
            <a:gd name="connsiteY6" fmla="*/ 5072 h 10000"/>
            <a:gd name="connsiteX7" fmla="*/ 4259 w 10000"/>
            <a:gd name="connsiteY7" fmla="*/ 5139 h 10000"/>
            <a:gd name="connsiteX8" fmla="*/ 3557 w 10000"/>
            <a:gd name="connsiteY8" fmla="*/ 5614 h 10000"/>
            <a:gd name="connsiteX9" fmla="*/ 4025 w 10000"/>
            <a:gd name="connsiteY9" fmla="*/ 5930 h 10000"/>
            <a:gd name="connsiteX10" fmla="*/ 4610 w 10000"/>
            <a:gd name="connsiteY10" fmla="*/ 6157 h 10000"/>
            <a:gd name="connsiteX11" fmla="*/ 4844 w 10000"/>
            <a:gd name="connsiteY11" fmla="*/ 6880 h 10000"/>
            <a:gd name="connsiteX12" fmla="*/ 4375 w 10000"/>
            <a:gd name="connsiteY12" fmla="*/ 7128 h 10000"/>
            <a:gd name="connsiteX13" fmla="*/ 5079 w 10000"/>
            <a:gd name="connsiteY13" fmla="*/ 7173 h 10000"/>
            <a:gd name="connsiteX14" fmla="*/ 5547 w 10000"/>
            <a:gd name="connsiteY14" fmla="*/ 8237 h 10000"/>
            <a:gd name="connsiteX15" fmla="*/ 4962 w 10000"/>
            <a:gd name="connsiteY15" fmla="*/ 8418 h 10000"/>
            <a:gd name="connsiteX16" fmla="*/ 2619 w 10000"/>
            <a:gd name="connsiteY16" fmla="*/ 9118 h 10000"/>
            <a:gd name="connsiteX17" fmla="*/ 159 w 10000"/>
            <a:gd name="connsiteY17" fmla="*/ 9615 h 10000"/>
            <a:gd name="connsiteX18" fmla="*/ 275 w 10000"/>
            <a:gd name="connsiteY18" fmla="*/ 9887 h 10000"/>
            <a:gd name="connsiteX19" fmla="*/ 1331 w 10000"/>
            <a:gd name="connsiteY19" fmla="*/ 9910 h 10000"/>
            <a:gd name="connsiteX20" fmla="*/ 2619 w 10000"/>
            <a:gd name="connsiteY20" fmla="*/ 10000 h 10000"/>
            <a:gd name="connsiteX21" fmla="*/ 5665 w 10000"/>
            <a:gd name="connsiteY21" fmla="*/ 9842 h 10000"/>
            <a:gd name="connsiteX22" fmla="*/ 8360 w 10000"/>
            <a:gd name="connsiteY22" fmla="*/ 9208 h 10000"/>
            <a:gd name="connsiteX23" fmla="*/ 10000 w 10000"/>
            <a:gd name="connsiteY23" fmla="*/ 8780 h 10000"/>
            <a:gd name="connsiteX24" fmla="*/ 8946 w 10000"/>
            <a:gd name="connsiteY24" fmla="*/ 8531 h 10000"/>
            <a:gd name="connsiteX25" fmla="*/ 8946 w 10000"/>
            <a:gd name="connsiteY25" fmla="*/ 8214 h 10000"/>
            <a:gd name="connsiteX26" fmla="*/ 8126 w 10000"/>
            <a:gd name="connsiteY26" fmla="*/ 8010 h 10000"/>
            <a:gd name="connsiteX27" fmla="*/ 7423 w 10000"/>
            <a:gd name="connsiteY27" fmla="*/ 7173 h 10000"/>
            <a:gd name="connsiteX28" fmla="*/ 8126 w 10000"/>
            <a:gd name="connsiteY28" fmla="*/ 6903 h 10000"/>
            <a:gd name="connsiteX29" fmla="*/ 7657 w 10000"/>
            <a:gd name="connsiteY29" fmla="*/ 6767 h 10000"/>
            <a:gd name="connsiteX30" fmla="*/ 7657 w 10000"/>
            <a:gd name="connsiteY30" fmla="*/ 6021 h 10000"/>
            <a:gd name="connsiteX31" fmla="*/ 8594 w 10000"/>
            <a:gd name="connsiteY31" fmla="*/ 5795 h 10000"/>
            <a:gd name="connsiteX32" fmla="*/ 8242 w 10000"/>
            <a:gd name="connsiteY32" fmla="*/ 5614 h 10000"/>
            <a:gd name="connsiteX33" fmla="*/ 7657 w 10000"/>
            <a:gd name="connsiteY33" fmla="*/ 5478 h 10000"/>
            <a:gd name="connsiteX34" fmla="*/ 7774 w 10000"/>
            <a:gd name="connsiteY34" fmla="*/ 5297 h 10000"/>
            <a:gd name="connsiteX35" fmla="*/ 8360 w 10000"/>
            <a:gd name="connsiteY35" fmla="*/ 5139 h 10000"/>
            <a:gd name="connsiteX36" fmla="*/ 8360 w 10000"/>
            <a:gd name="connsiteY36" fmla="*/ 5004 h 10000"/>
            <a:gd name="connsiteX37" fmla="*/ 7539 w 10000"/>
            <a:gd name="connsiteY37" fmla="*/ 4823 h 10000"/>
            <a:gd name="connsiteX38" fmla="*/ 6368 w 10000"/>
            <a:gd name="connsiteY38" fmla="*/ 4687 h 10000"/>
            <a:gd name="connsiteX39" fmla="*/ 6954 w 10000"/>
            <a:gd name="connsiteY39" fmla="*/ 4529 h 10000"/>
            <a:gd name="connsiteX40" fmla="*/ 6368 w 10000"/>
            <a:gd name="connsiteY40" fmla="*/ 4325 h 10000"/>
            <a:gd name="connsiteX41" fmla="*/ 7297 w 10000"/>
            <a:gd name="connsiteY41" fmla="*/ 4018 h 10000"/>
            <a:gd name="connsiteX42" fmla="*/ 8732 w 10000"/>
            <a:gd name="connsiteY42" fmla="*/ 2664 h 10000"/>
            <a:gd name="connsiteX43" fmla="*/ 9262 w 10000"/>
            <a:gd name="connsiteY43" fmla="*/ 1339 h 10000"/>
            <a:gd name="connsiteX44" fmla="*/ 9209 w 10000"/>
            <a:gd name="connsiteY44" fmla="*/ 565 h 10000"/>
            <a:gd name="connsiteX45" fmla="*/ 8828 w 10000"/>
            <a:gd name="connsiteY45" fmla="*/ 0 h 10000"/>
            <a:gd name="connsiteX46" fmla="*/ 6602 w 10000"/>
            <a:gd name="connsiteY46" fmla="*/ 459 h 10000"/>
            <a:gd name="connsiteX47" fmla="*/ 3087 w 10000"/>
            <a:gd name="connsiteY47" fmla="*/ 753 h 10000"/>
            <a:gd name="connsiteX48" fmla="*/ 1675 w 10000"/>
            <a:gd name="connsiteY48" fmla="*/ 934 h 10000"/>
            <a:gd name="connsiteX49" fmla="*/ 0 w 10000"/>
            <a:gd name="connsiteY49"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599 w 10000"/>
            <a:gd name="connsiteY4" fmla="*/ 4395 h 10000"/>
            <a:gd name="connsiteX5" fmla="*/ 3557 w 10000"/>
            <a:gd name="connsiteY5" fmla="*/ 4846 h 10000"/>
            <a:gd name="connsiteX6" fmla="*/ 3205 w 10000"/>
            <a:gd name="connsiteY6" fmla="*/ 5072 h 10000"/>
            <a:gd name="connsiteX7" fmla="*/ 4259 w 10000"/>
            <a:gd name="connsiteY7" fmla="*/ 5139 h 10000"/>
            <a:gd name="connsiteX8" fmla="*/ 3557 w 10000"/>
            <a:gd name="connsiteY8" fmla="*/ 5614 h 10000"/>
            <a:gd name="connsiteX9" fmla="*/ 4025 w 10000"/>
            <a:gd name="connsiteY9" fmla="*/ 5930 h 10000"/>
            <a:gd name="connsiteX10" fmla="*/ 4610 w 10000"/>
            <a:gd name="connsiteY10" fmla="*/ 6157 h 10000"/>
            <a:gd name="connsiteX11" fmla="*/ 4844 w 10000"/>
            <a:gd name="connsiteY11" fmla="*/ 6880 h 10000"/>
            <a:gd name="connsiteX12" fmla="*/ 4375 w 10000"/>
            <a:gd name="connsiteY12" fmla="*/ 7128 h 10000"/>
            <a:gd name="connsiteX13" fmla="*/ 5079 w 10000"/>
            <a:gd name="connsiteY13" fmla="*/ 7173 h 10000"/>
            <a:gd name="connsiteX14" fmla="*/ 5547 w 10000"/>
            <a:gd name="connsiteY14" fmla="*/ 8237 h 10000"/>
            <a:gd name="connsiteX15" fmla="*/ 4962 w 10000"/>
            <a:gd name="connsiteY15" fmla="*/ 8418 h 10000"/>
            <a:gd name="connsiteX16" fmla="*/ 2619 w 10000"/>
            <a:gd name="connsiteY16" fmla="*/ 9118 h 10000"/>
            <a:gd name="connsiteX17" fmla="*/ 159 w 10000"/>
            <a:gd name="connsiteY17" fmla="*/ 9615 h 10000"/>
            <a:gd name="connsiteX18" fmla="*/ 275 w 10000"/>
            <a:gd name="connsiteY18" fmla="*/ 9887 h 10000"/>
            <a:gd name="connsiteX19" fmla="*/ 1331 w 10000"/>
            <a:gd name="connsiteY19" fmla="*/ 9910 h 10000"/>
            <a:gd name="connsiteX20" fmla="*/ 2619 w 10000"/>
            <a:gd name="connsiteY20" fmla="*/ 10000 h 10000"/>
            <a:gd name="connsiteX21" fmla="*/ 5665 w 10000"/>
            <a:gd name="connsiteY21" fmla="*/ 9842 h 10000"/>
            <a:gd name="connsiteX22" fmla="*/ 8360 w 10000"/>
            <a:gd name="connsiteY22" fmla="*/ 9208 h 10000"/>
            <a:gd name="connsiteX23" fmla="*/ 10000 w 10000"/>
            <a:gd name="connsiteY23" fmla="*/ 8780 h 10000"/>
            <a:gd name="connsiteX24" fmla="*/ 8946 w 10000"/>
            <a:gd name="connsiteY24" fmla="*/ 8531 h 10000"/>
            <a:gd name="connsiteX25" fmla="*/ 8946 w 10000"/>
            <a:gd name="connsiteY25" fmla="*/ 8214 h 10000"/>
            <a:gd name="connsiteX26" fmla="*/ 8126 w 10000"/>
            <a:gd name="connsiteY26" fmla="*/ 8010 h 10000"/>
            <a:gd name="connsiteX27" fmla="*/ 7423 w 10000"/>
            <a:gd name="connsiteY27" fmla="*/ 7173 h 10000"/>
            <a:gd name="connsiteX28" fmla="*/ 8126 w 10000"/>
            <a:gd name="connsiteY28" fmla="*/ 6903 h 10000"/>
            <a:gd name="connsiteX29" fmla="*/ 7657 w 10000"/>
            <a:gd name="connsiteY29" fmla="*/ 6767 h 10000"/>
            <a:gd name="connsiteX30" fmla="*/ 7657 w 10000"/>
            <a:gd name="connsiteY30" fmla="*/ 6021 h 10000"/>
            <a:gd name="connsiteX31" fmla="*/ 8594 w 10000"/>
            <a:gd name="connsiteY31" fmla="*/ 5795 h 10000"/>
            <a:gd name="connsiteX32" fmla="*/ 8242 w 10000"/>
            <a:gd name="connsiteY32" fmla="*/ 5614 h 10000"/>
            <a:gd name="connsiteX33" fmla="*/ 7657 w 10000"/>
            <a:gd name="connsiteY33" fmla="*/ 5478 h 10000"/>
            <a:gd name="connsiteX34" fmla="*/ 7774 w 10000"/>
            <a:gd name="connsiteY34" fmla="*/ 5297 h 10000"/>
            <a:gd name="connsiteX35" fmla="*/ 8360 w 10000"/>
            <a:gd name="connsiteY35" fmla="*/ 5139 h 10000"/>
            <a:gd name="connsiteX36" fmla="*/ 8360 w 10000"/>
            <a:gd name="connsiteY36" fmla="*/ 5004 h 10000"/>
            <a:gd name="connsiteX37" fmla="*/ 7539 w 10000"/>
            <a:gd name="connsiteY37" fmla="*/ 4823 h 10000"/>
            <a:gd name="connsiteX38" fmla="*/ 6368 w 10000"/>
            <a:gd name="connsiteY38" fmla="*/ 4687 h 10000"/>
            <a:gd name="connsiteX39" fmla="*/ 6954 w 10000"/>
            <a:gd name="connsiteY39" fmla="*/ 4529 h 10000"/>
            <a:gd name="connsiteX40" fmla="*/ 6368 w 10000"/>
            <a:gd name="connsiteY40" fmla="*/ 4325 h 10000"/>
            <a:gd name="connsiteX41" fmla="*/ 7889 w 10000"/>
            <a:gd name="connsiteY41" fmla="*/ 4048 h 10000"/>
            <a:gd name="connsiteX42" fmla="*/ 8732 w 10000"/>
            <a:gd name="connsiteY42" fmla="*/ 2664 h 10000"/>
            <a:gd name="connsiteX43" fmla="*/ 9262 w 10000"/>
            <a:gd name="connsiteY43" fmla="*/ 1339 h 10000"/>
            <a:gd name="connsiteX44" fmla="*/ 9209 w 10000"/>
            <a:gd name="connsiteY44" fmla="*/ 565 h 10000"/>
            <a:gd name="connsiteX45" fmla="*/ 8828 w 10000"/>
            <a:gd name="connsiteY45" fmla="*/ 0 h 10000"/>
            <a:gd name="connsiteX46" fmla="*/ 6602 w 10000"/>
            <a:gd name="connsiteY46" fmla="*/ 459 h 10000"/>
            <a:gd name="connsiteX47" fmla="*/ 3087 w 10000"/>
            <a:gd name="connsiteY47" fmla="*/ 753 h 10000"/>
            <a:gd name="connsiteX48" fmla="*/ 1675 w 10000"/>
            <a:gd name="connsiteY48" fmla="*/ 934 h 10000"/>
            <a:gd name="connsiteX49" fmla="*/ 0 w 10000"/>
            <a:gd name="connsiteY49"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599 w 10000"/>
            <a:gd name="connsiteY4" fmla="*/ 4395 h 10000"/>
            <a:gd name="connsiteX5" fmla="*/ 3557 w 10000"/>
            <a:gd name="connsiteY5" fmla="*/ 4846 h 10000"/>
            <a:gd name="connsiteX6" fmla="*/ 3205 w 10000"/>
            <a:gd name="connsiteY6" fmla="*/ 5072 h 10000"/>
            <a:gd name="connsiteX7" fmla="*/ 4259 w 10000"/>
            <a:gd name="connsiteY7" fmla="*/ 5139 h 10000"/>
            <a:gd name="connsiteX8" fmla="*/ 3557 w 10000"/>
            <a:gd name="connsiteY8" fmla="*/ 5614 h 10000"/>
            <a:gd name="connsiteX9" fmla="*/ 4025 w 10000"/>
            <a:gd name="connsiteY9" fmla="*/ 5930 h 10000"/>
            <a:gd name="connsiteX10" fmla="*/ 4610 w 10000"/>
            <a:gd name="connsiteY10" fmla="*/ 6157 h 10000"/>
            <a:gd name="connsiteX11" fmla="*/ 4844 w 10000"/>
            <a:gd name="connsiteY11" fmla="*/ 6880 h 10000"/>
            <a:gd name="connsiteX12" fmla="*/ 4375 w 10000"/>
            <a:gd name="connsiteY12" fmla="*/ 7128 h 10000"/>
            <a:gd name="connsiteX13" fmla="*/ 5079 w 10000"/>
            <a:gd name="connsiteY13" fmla="*/ 7173 h 10000"/>
            <a:gd name="connsiteX14" fmla="*/ 5547 w 10000"/>
            <a:gd name="connsiteY14" fmla="*/ 8237 h 10000"/>
            <a:gd name="connsiteX15" fmla="*/ 4962 w 10000"/>
            <a:gd name="connsiteY15" fmla="*/ 8418 h 10000"/>
            <a:gd name="connsiteX16" fmla="*/ 2619 w 10000"/>
            <a:gd name="connsiteY16" fmla="*/ 9118 h 10000"/>
            <a:gd name="connsiteX17" fmla="*/ 159 w 10000"/>
            <a:gd name="connsiteY17" fmla="*/ 9615 h 10000"/>
            <a:gd name="connsiteX18" fmla="*/ 275 w 10000"/>
            <a:gd name="connsiteY18" fmla="*/ 9887 h 10000"/>
            <a:gd name="connsiteX19" fmla="*/ 1331 w 10000"/>
            <a:gd name="connsiteY19" fmla="*/ 9910 h 10000"/>
            <a:gd name="connsiteX20" fmla="*/ 2619 w 10000"/>
            <a:gd name="connsiteY20" fmla="*/ 10000 h 10000"/>
            <a:gd name="connsiteX21" fmla="*/ 5665 w 10000"/>
            <a:gd name="connsiteY21" fmla="*/ 9842 h 10000"/>
            <a:gd name="connsiteX22" fmla="*/ 8360 w 10000"/>
            <a:gd name="connsiteY22" fmla="*/ 9208 h 10000"/>
            <a:gd name="connsiteX23" fmla="*/ 10000 w 10000"/>
            <a:gd name="connsiteY23" fmla="*/ 8780 h 10000"/>
            <a:gd name="connsiteX24" fmla="*/ 8946 w 10000"/>
            <a:gd name="connsiteY24" fmla="*/ 8531 h 10000"/>
            <a:gd name="connsiteX25" fmla="*/ 8946 w 10000"/>
            <a:gd name="connsiteY25" fmla="*/ 8214 h 10000"/>
            <a:gd name="connsiteX26" fmla="*/ 8126 w 10000"/>
            <a:gd name="connsiteY26" fmla="*/ 8010 h 10000"/>
            <a:gd name="connsiteX27" fmla="*/ 7423 w 10000"/>
            <a:gd name="connsiteY27" fmla="*/ 7173 h 10000"/>
            <a:gd name="connsiteX28" fmla="*/ 8126 w 10000"/>
            <a:gd name="connsiteY28" fmla="*/ 6903 h 10000"/>
            <a:gd name="connsiteX29" fmla="*/ 7657 w 10000"/>
            <a:gd name="connsiteY29" fmla="*/ 6767 h 10000"/>
            <a:gd name="connsiteX30" fmla="*/ 7657 w 10000"/>
            <a:gd name="connsiteY30" fmla="*/ 6021 h 10000"/>
            <a:gd name="connsiteX31" fmla="*/ 8594 w 10000"/>
            <a:gd name="connsiteY31" fmla="*/ 5795 h 10000"/>
            <a:gd name="connsiteX32" fmla="*/ 8242 w 10000"/>
            <a:gd name="connsiteY32" fmla="*/ 5614 h 10000"/>
            <a:gd name="connsiteX33" fmla="*/ 7657 w 10000"/>
            <a:gd name="connsiteY33" fmla="*/ 5478 h 10000"/>
            <a:gd name="connsiteX34" fmla="*/ 7774 w 10000"/>
            <a:gd name="connsiteY34" fmla="*/ 5297 h 10000"/>
            <a:gd name="connsiteX35" fmla="*/ 8360 w 10000"/>
            <a:gd name="connsiteY35" fmla="*/ 5139 h 10000"/>
            <a:gd name="connsiteX36" fmla="*/ 8360 w 10000"/>
            <a:gd name="connsiteY36" fmla="*/ 5004 h 10000"/>
            <a:gd name="connsiteX37" fmla="*/ 7539 w 10000"/>
            <a:gd name="connsiteY37" fmla="*/ 4823 h 10000"/>
            <a:gd name="connsiteX38" fmla="*/ 6368 w 10000"/>
            <a:gd name="connsiteY38" fmla="*/ 4687 h 10000"/>
            <a:gd name="connsiteX39" fmla="*/ 6954 w 10000"/>
            <a:gd name="connsiteY39" fmla="*/ 4529 h 10000"/>
            <a:gd name="connsiteX40" fmla="*/ 6368 w 10000"/>
            <a:gd name="connsiteY40" fmla="*/ 4325 h 10000"/>
            <a:gd name="connsiteX41" fmla="*/ 7674 w 10000"/>
            <a:gd name="connsiteY41" fmla="*/ 3943 h 10000"/>
            <a:gd name="connsiteX42" fmla="*/ 8732 w 10000"/>
            <a:gd name="connsiteY42" fmla="*/ 2664 h 10000"/>
            <a:gd name="connsiteX43" fmla="*/ 9262 w 10000"/>
            <a:gd name="connsiteY43" fmla="*/ 1339 h 10000"/>
            <a:gd name="connsiteX44" fmla="*/ 9209 w 10000"/>
            <a:gd name="connsiteY44" fmla="*/ 565 h 10000"/>
            <a:gd name="connsiteX45" fmla="*/ 8828 w 10000"/>
            <a:gd name="connsiteY45" fmla="*/ 0 h 10000"/>
            <a:gd name="connsiteX46" fmla="*/ 6602 w 10000"/>
            <a:gd name="connsiteY46" fmla="*/ 459 h 10000"/>
            <a:gd name="connsiteX47" fmla="*/ 3087 w 10000"/>
            <a:gd name="connsiteY47" fmla="*/ 753 h 10000"/>
            <a:gd name="connsiteX48" fmla="*/ 1675 w 10000"/>
            <a:gd name="connsiteY48" fmla="*/ 934 h 10000"/>
            <a:gd name="connsiteX49" fmla="*/ 0 w 10000"/>
            <a:gd name="connsiteY49"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599 w 10000"/>
            <a:gd name="connsiteY4" fmla="*/ 4395 h 10000"/>
            <a:gd name="connsiteX5" fmla="*/ 3772 w 10000"/>
            <a:gd name="connsiteY5" fmla="*/ 4576 h 10000"/>
            <a:gd name="connsiteX6" fmla="*/ 3205 w 10000"/>
            <a:gd name="connsiteY6" fmla="*/ 5072 h 10000"/>
            <a:gd name="connsiteX7" fmla="*/ 4259 w 10000"/>
            <a:gd name="connsiteY7" fmla="*/ 5139 h 10000"/>
            <a:gd name="connsiteX8" fmla="*/ 3557 w 10000"/>
            <a:gd name="connsiteY8" fmla="*/ 5614 h 10000"/>
            <a:gd name="connsiteX9" fmla="*/ 4025 w 10000"/>
            <a:gd name="connsiteY9" fmla="*/ 5930 h 10000"/>
            <a:gd name="connsiteX10" fmla="*/ 4610 w 10000"/>
            <a:gd name="connsiteY10" fmla="*/ 6157 h 10000"/>
            <a:gd name="connsiteX11" fmla="*/ 4844 w 10000"/>
            <a:gd name="connsiteY11" fmla="*/ 6880 h 10000"/>
            <a:gd name="connsiteX12" fmla="*/ 4375 w 10000"/>
            <a:gd name="connsiteY12" fmla="*/ 7128 h 10000"/>
            <a:gd name="connsiteX13" fmla="*/ 5079 w 10000"/>
            <a:gd name="connsiteY13" fmla="*/ 7173 h 10000"/>
            <a:gd name="connsiteX14" fmla="*/ 5547 w 10000"/>
            <a:gd name="connsiteY14" fmla="*/ 8237 h 10000"/>
            <a:gd name="connsiteX15" fmla="*/ 4962 w 10000"/>
            <a:gd name="connsiteY15" fmla="*/ 8418 h 10000"/>
            <a:gd name="connsiteX16" fmla="*/ 2619 w 10000"/>
            <a:gd name="connsiteY16" fmla="*/ 9118 h 10000"/>
            <a:gd name="connsiteX17" fmla="*/ 159 w 10000"/>
            <a:gd name="connsiteY17" fmla="*/ 9615 h 10000"/>
            <a:gd name="connsiteX18" fmla="*/ 275 w 10000"/>
            <a:gd name="connsiteY18" fmla="*/ 9887 h 10000"/>
            <a:gd name="connsiteX19" fmla="*/ 1331 w 10000"/>
            <a:gd name="connsiteY19" fmla="*/ 9910 h 10000"/>
            <a:gd name="connsiteX20" fmla="*/ 2619 w 10000"/>
            <a:gd name="connsiteY20" fmla="*/ 10000 h 10000"/>
            <a:gd name="connsiteX21" fmla="*/ 5665 w 10000"/>
            <a:gd name="connsiteY21" fmla="*/ 9842 h 10000"/>
            <a:gd name="connsiteX22" fmla="*/ 8360 w 10000"/>
            <a:gd name="connsiteY22" fmla="*/ 9208 h 10000"/>
            <a:gd name="connsiteX23" fmla="*/ 10000 w 10000"/>
            <a:gd name="connsiteY23" fmla="*/ 8780 h 10000"/>
            <a:gd name="connsiteX24" fmla="*/ 8946 w 10000"/>
            <a:gd name="connsiteY24" fmla="*/ 8531 h 10000"/>
            <a:gd name="connsiteX25" fmla="*/ 8946 w 10000"/>
            <a:gd name="connsiteY25" fmla="*/ 8214 h 10000"/>
            <a:gd name="connsiteX26" fmla="*/ 8126 w 10000"/>
            <a:gd name="connsiteY26" fmla="*/ 8010 h 10000"/>
            <a:gd name="connsiteX27" fmla="*/ 7423 w 10000"/>
            <a:gd name="connsiteY27" fmla="*/ 7173 h 10000"/>
            <a:gd name="connsiteX28" fmla="*/ 8126 w 10000"/>
            <a:gd name="connsiteY28" fmla="*/ 6903 h 10000"/>
            <a:gd name="connsiteX29" fmla="*/ 7657 w 10000"/>
            <a:gd name="connsiteY29" fmla="*/ 6767 h 10000"/>
            <a:gd name="connsiteX30" fmla="*/ 7657 w 10000"/>
            <a:gd name="connsiteY30" fmla="*/ 6021 h 10000"/>
            <a:gd name="connsiteX31" fmla="*/ 8594 w 10000"/>
            <a:gd name="connsiteY31" fmla="*/ 5795 h 10000"/>
            <a:gd name="connsiteX32" fmla="*/ 8242 w 10000"/>
            <a:gd name="connsiteY32" fmla="*/ 5614 h 10000"/>
            <a:gd name="connsiteX33" fmla="*/ 7657 w 10000"/>
            <a:gd name="connsiteY33" fmla="*/ 5478 h 10000"/>
            <a:gd name="connsiteX34" fmla="*/ 7774 w 10000"/>
            <a:gd name="connsiteY34" fmla="*/ 5297 h 10000"/>
            <a:gd name="connsiteX35" fmla="*/ 8360 w 10000"/>
            <a:gd name="connsiteY35" fmla="*/ 5139 h 10000"/>
            <a:gd name="connsiteX36" fmla="*/ 8360 w 10000"/>
            <a:gd name="connsiteY36" fmla="*/ 5004 h 10000"/>
            <a:gd name="connsiteX37" fmla="*/ 7539 w 10000"/>
            <a:gd name="connsiteY37" fmla="*/ 4823 h 10000"/>
            <a:gd name="connsiteX38" fmla="*/ 6368 w 10000"/>
            <a:gd name="connsiteY38" fmla="*/ 4687 h 10000"/>
            <a:gd name="connsiteX39" fmla="*/ 6954 w 10000"/>
            <a:gd name="connsiteY39" fmla="*/ 4529 h 10000"/>
            <a:gd name="connsiteX40" fmla="*/ 6368 w 10000"/>
            <a:gd name="connsiteY40" fmla="*/ 4325 h 10000"/>
            <a:gd name="connsiteX41" fmla="*/ 7674 w 10000"/>
            <a:gd name="connsiteY41" fmla="*/ 3943 h 10000"/>
            <a:gd name="connsiteX42" fmla="*/ 8732 w 10000"/>
            <a:gd name="connsiteY42" fmla="*/ 2664 h 10000"/>
            <a:gd name="connsiteX43" fmla="*/ 9262 w 10000"/>
            <a:gd name="connsiteY43" fmla="*/ 1339 h 10000"/>
            <a:gd name="connsiteX44" fmla="*/ 9209 w 10000"/>
            <a:gd name="connsiteY44" fmla="*/ 565 h 10000"/>
            <a:gd name="connsiteX45" fmla="*/ 8828 w 10000"/>
            <a:gd name="connsiteY45" fmla="*/ 0 h 10000"/>
            <a:gd name="connsiteX46" fmla="*/ 6602 w 10000"/>
            <a:gd name="connsiteY46" fmla="*/ 459 h 10000"/>
            <a:gd name="connsiteX47" fmla="*/ 3087 w 10000"/>
            <a:gd name="connsiteY47" fmla="*/ 753 h 10000"/>
            <a:gd name="connsiteX48" fmla="*/ 1675 w 10000"/>
            <a:gd name="connsiteY48" fmla="*/ 934 h 10000"/>
            <a:gd name="connsiteX49" fmla="*/ 0 w 10000"/>
            <a:gd name="connsiteY49"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599 w 10000"/>
            <a:gd name="connsiteY4" fmla="*/ 4395 h 10000"/>
            <a:gd name="connsiteX5" fmla="*/ 3772 w 10000"/>
            <a:gd name="connsiteY5" fmla="*/ 4576 h 10000"/>
            <a:gd name="connsiteX6" fmla="*/ 3205 w 10000"/>
            <a:gd name="connsiteY6" fmla="*/ 5072 h 10000"/>
            <a:gd name="connsiteX7" fmla="*/ 4259 w 10000"/>
            <a:gd name="connsiteY7" fmla="*/ 5139 h 10000"/>
            <a:gd name="connsiteX8" fmla="*/ 3557 w 10000"/>
            <a:gd name="connsiteY8" fmla="*/ 5614 h 10000"/>
            <a:gd name="connsiteX9" fmla="*/ 4025 w 10000"/>
            <a:gd name="connsiteY9" fmla="*/ 5930 h 10000"/>
            <a:gd name="connsiteX10" fmla="*/ 4610 w 10000"/>
            <a:gd name="connsiteY10" fmla="*/ 6157 h 10000"/>
            <a:gd name="connsiteX11" fmla="*/ 4844 w 10000"/>
            <a:gd name="connsiteY11" fmla="*/ 6880 h 10000"/>
            <a:gd name="connsiteX12" fmla="*/ 4375 w 10000"/>
            <a:gd name="connsiteY12" fmla="*/ 7128 h 10000"/>
            <a:gd name="connsiteX13" fmla="*/ 5079 w 10000"/>
            <a:gd name="connsiteY13" fmla="*/ 7173 h 10000"/>
            <a:gd name="connsiteX14" fmla="*/ 5547 w 10000"/>
            <a:gd name="connsiteY14" fmla="*/ 8237 h 10000"/>
            <a:gd name="connsiteX15" fmla="*/ 4962 w 10000"/>
            <a:gd name="connsiteY15" fmla="*/ 8418 h 10000"/>
            <a:gd name="connsiteX16" fmla="*/ 2619 w 10000"/>
            <a:gd name="connsiteY16" fmla="*/ 9118 h 10000"/>
            <a:gd name="connsiteX17" fmla="*/ 159 w 10000"/>
            <a:gd name="connsiteY17" fmla="*/ 9615 h 10000"/>
            <a:gd name="connsiteX18" fmla="*/ 275 w 10000"/>
            <a:gd name="connsiteY18" fmla="*/ 9887 h 10000"/>
            <a:gd name="connsiteX19" fmla="*/ 1331 w 10000"/>
            <a:gd name="connsiteY19" fmla="*/ 9910 h 10000"/>
            <a:gd name="connsiteX20" fmla="*/ 2619 w 10000"/>
            <a:gd name="connsiteY20" fmla="*/ 10000 h 10000"/>
            <a:gd name="connsiteX21" fmla="*/ 5665 w 10000"/>
            <a:gd name="connsiteY21" fmla="*/ 9842 h 10000"/>
            <a:gd name="connsiteX22" fmla="*/ 8360 w 10000"/>
            <a:gd name="connsiteY22" fmla="*/ 9208 h 10000"/>
            <a:gd name="connsiteX23" fmla="*/ 10000 w 10000"/>
            <a:gd name="connsiteY23" fmla="*/ 8780 h 10000"/>
            <a:gd name="connsiteX24" fmla="*/ 8946 w 10000"/>
            <a:gd name="connsiteY24" fmla="*/ 8531 h 10000"/>
            <a:gd name="connsiteX25" fmla="*/ 8946 w 10000"/>
            <a:gd name="connsiteY25" fmla="*/ 8214 h 10000"/>
            <a:gd name="connsiteX26" fmla="*/ 8126 w 10000"/>
            <a:gd name="connsiteY26" fmla="*/ 8010 h 10000"/>
            <a:gd name="connsiteX27" fmla="*/ 7423 w 10000"/>
            <a:gd name="connsiteY27" fmla="*/ 7173 h 10000"/>
            <a:gd name="connsiteX28" fmla="*/ 8126 w 10000"/>
            <a:gd name="connsiteY28" fmla="*/ 6903 h 10000"/>
            <a:gd name="connsiteX29" fmla="*/ 7657 w 10000"/>
            <a:gd name="connsiteY29" fmla="*/ 6767 h 10000"/>
            <a:gd name="connsiteX30" fmla="*/ 7657 w 10000"/>
            <a:gd name="connsiteY30" fmla="*/ 6021 h 10000"/>
            <a:gd name="connsiteX31" fmla="*/ 8594 w 10000"/>
            <a:gd name="connsiteY31" fmla="*/ 5795 h 10000"/>
            <a:gd name="connsiteX32" fmla="*/ 8242 w 10000"/>
            <a:gd name="connsiteY32" fmla="*/ 5614 h 10000"/>
            <a:gd name="connsiteX33" fmla="*/ 7657 w 10000"/>
            <a:gd name="connsiteY33" fmla="*/ 5478 h 10000"/>
            <a:gd name="connsiteX34" fmla="*/ 7774 w 10000"/>
            <a:gd name="connsiteY34" fmla="*/ 5297 h 10000"/>
            <a:gd name="connsiteX35" fmla="*/ 8360 w 10000"/>
            <a:gd name="connsiteY35" fmla="*/ 5139 h 10000"/>
            <a:gd name="connsiteX36" fmla="*/ 8360 w 10000"/>
            <a:gd name="connsiteY36" fmla="*/ 5004 h 10000"/>
            <a:gd name="connsiteX37" fmla="*/ 7539 w 10000"/>
            <a:gd name="connsiteY37" fmla="*/ 4823 h 10000"/>
            <a:gd name="connsiteX38" fmla="*/ 6368 w 10000"/>
            <a:gd name="connsiteY38" fmla="*/ 4687 h 10000"/>
            <a:gd name="connsiteX39" fmla="*/ 7223 w 10000"/>
            <a:gd name="connsiteY39" fmla="*/ 4529 h 10000"/>
            <a:gd name="connsiteX40" fmla="*/ 6368 w 10000"/>
            <a:gd name="connsiteY40" fmla="*/ 4325 h 10000"/>
            <a:gd name="connsiteX41" fmla="*/ 7674 w 10000"/>
            <a:gd name="connsiteY41" fmla="*/ 3943 h 10000"/>
            <a:gd name="connsiteX42" fmla="*/ 8732 w 10000"/>
            <a:gd name="connsiteY42" fmla="*/ 2664 h 10000"/>
            <a:gd name="connsiteX43" fmla="*/ 9262 w 10000"/>
            <a:gd name="connsiteY43" fmla="*/ 1339 h 10000"/>
            <a:gd name="connsiteX44" fmla="*/ 9209 w 10000"/>
            <a:gd name="connsiteY44" fmla="*/ 565 h 10000"/>
            <a:gd name="connsiteX45" fmla="*/ 8828 w 10000"/>
            <a:gd name="connsiteY45" fmla="*/ 0 h 10000"/>
            <a:gd name="connsiteX46" fmla="*/ 6602 w 10000"/>
            <a:gd name="connsiteY46" fmla="*/ 459 h 10000"/>
            <a:gd name="connsiteX47" fmla="*/ 3087 w 10000"/>
            <a:gd name="connsiteY47" fmla="*/ 753 h 10000"/>
            <a:gd name="connsiteX48" fmla="*/ 1675 w 10000"/>
            <a:gd name="connsiteY48" fmla="*/ 934 h 10000"/>
            <a:gd name="connsiteX49" fmla="*/ 0 w 10000"/>
            <a:gd name="connsiteY49"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599 w 10000"/>
            <a:gd name="connsiteY4" fmla="*/ 4395 h 10000"/>
            <a:gd name="connsiteX5" fmla="*/ 3772 w 10000"/>
            <a:gd name="connsiteY5" fmla="*/ 4576 h 10000"/>
            <a:gd name="connsiteX6" fmla="*/ 3513 w 10000"/>
            <a:gd name="connsiteY6" fmla="*/ 4783 h 10000"/>
            <a:gd name="connsiteX7" fmla="*/ 4259 w 10000"/>
            <a:gd name="connsiteY7" fmla="*/ 5139 h 10000"/>
            <a:gd name="connsiteX8" fmla="*/ 3557 w 10000"/>
            <a:gd name="connsiteY8" fmla="*/ 5614 h 10000"/>
            <a:gd name="connsiteX9" fmla="*/ 4025 w 10000"/>
            <a:gd name="connsiteY9" fmla="*/ 5930 h 10000"/>
            <a:gd name="connsiteX10" fmla="*/ 4610 w 10000"/>
            <a:gd name="connsiteY10" fmla="*/ 6157 h 10000"/>
            <a:gd name="connsiteX11" fmla="*/ 4844 w 10000"/>
            <a:gd name="connsiteY11" fmla="*/ 6880 h 10000"/>
            <a:gd name="connsiteX12" fmla="*/ 4375 w 10000"/>
            <a:gd name="connsiteY12" fmla="*/ 7128 h 10000"/>
            <a:gd name="connsiteX13" fmla="*/ 5079 w 10000"/>
            <a:gd name="connsiteY13" fmla="*/ 7173 h 10000"/>
            <a:gd name="connsiteX14" fmla="*/ 5547 w 10000"/>
            <a:gd name="connsiteY14" fmla="*/ 8237 h 10000"/>
            <a:gd name="connsiteX15" fmla="*/ 4962 w 10000"/>
            <a:gd name="connsiteY15" fmla="*/ 8418 h 10000"/>
            <a:gd name="connsiteX16" fmla="*/ 2619 w 10000"/>
            <a:gd name="connsiteY16" fmla="*/ 9118 h 10000"/>
            <a:gd name="connsiteX17" fmla="*/ 159 w 10000"/>
            <a:gd name="connsiteY17" fmla="*/ 9615 h 10000"/>
            <a:gd name="connsiteX18" fmla="*/ 275 w 10000"/>
            <a:gd name="connsiteY18" fmla="*/ 9887 h 10000"/>
            <a:gd name="connsiteX19" fmla="*/ 1331 w 10000"/>
            <a:gd name="connsiteY19" fmla="*/ 9910 h 10000"/>
            <a:gd name="connsiteX20" fmla="*/ 2619 w 10000"/>
            <a:gd name="connsiteY20" fmla="*/ 10000 h 10000"/>
            <a:gd name="connsiteX21" fmla="*/ 5665 w 10000"/>
            <a:gd name="connsiteY21" fmla="*/ 9842 h 10000"/>
            <a:gd name="connsiteX22" fmla="*/ 8360 w 10000"/>
            <a:gd name="connsiteY22" fmla="*/ 9208 h 10000"/>
            <a:gd name="connsiteX23" fmla="*/ 10000 w 10000"/>
            <a:gd name="connsiteY23" fmla="*/ 8780 h 10000"/>
            <a:gd name="connsiteX24" fmla="*/ 8946 w 10000"/>
            <a:gd name="connsiteY24" fmla="*/ 8531 h 10000"/>
            <a:gd name="connsiteX25" fmla="*/ 8946 w 10000"/>
            <a:gd name="connsiteY25" fmla="*/ 8214 h 10000"/>
            <a:gd name="connsiteX26" fmla="*/ 8126 w 10000"/>
            <a:gd name="connsiteY26" fmla="*/ 8010 h 10000"/>
            <a:gd name="connsiteX27" fmla="*/ 7423 w 10000"/>
            <a:gd name="connsiteY27" fmla="*/ 7173 h 10000"/>
            <a:gd name="connsiteX28" fmla="*/ 8126 w 10000"/>
            <a:gd name="connsiteY28" fmla="*/ 6903 h 10000"/>
            <a:gd name="connsiteX29" fmla="*/ 7657 w 10000"/>
            <a:gd name="connsiteY29" fmla="*/ 6767 h 10000"/>
            <a:gd name="connsiteX30" fmla="*/ 7657 w 10000"/>
            <a:gd name="connsiteY30" fmla="*/ 6021 h 10000"/>
            <a:gd name="connsiteX31" fmla="*/ 8594 w 10000"/>
            <a:gd name="connsiteY31" fmla="*/ 5795 h 10000"/>
            <a:gd name="connsiteX32" fmla="*/ 8242 w 10000"/>
            <a:gd name="connsiteY32" fmla="*/ 5614 h 10000"/>
            <a:gd name="connsiteX33" fmla="*/ 7657 w 10000"/>
            <a:gd name="connsiteY33" fmla="*/ 5478 h 10000"/>
            <a:gd name="connsiteX34" fmla="*/ 7774 w 10000"/>
            <a:gd name="connsiteY34" fmla="*/ 5297 h 10000"/>
            <a:gd name="connsiteX35" fmla="*/ 8360 w 10000"/>
            <a:gd name="connsiteY35" fmla="*/ 5139 h 10000"/>
            <a:gd name="connsiteX36" fmla="*/ 8360 w 10000"/>
            <a:gd name="connsiteY36" fmla="*/ 5004 h 10000"/>
            <a:gd name="connsiteX37" fmla="*/ 7539 w 10000"/>
            <a:gd name="connsiteY37" fmla="*/ 4823 h 10000"/>
            <a:gd name="connsiteX38" fmla="*/ 6368 w 10000"/>
            <a:gd name="connsiteY38" fmla="*/ 4687 h 10000"/>
            <a:gd name="connsiteX39" fmla="*/ 7223 w 10000"/>
            <a:gd name="connsiteY39" fmla="*/ 4529 h 10000"/>
            <a:gd name="connsiteX40" fmla="*/ 6368 w 10000"/>
            <a:gd name="connsiteY40" fmla="*/ 4325 h 10000"/>
            <a:gd name="connsiteX41" fmla="*/ 7674 w 10000"/>
            <a:gd name="connsiteY41" fmla="*/ 3943 h 10000"/>
            <a:gd name="connsiteX42" fmla="*/ 8732 w 10000"/>
            <a:gd name="connsiteY42" fmla="*/ 2664 h 10000"/>
            <a:gd name="connsiteX43" fmla="*/ 9262 w 10000"/>
            <a:gd name="connsiteY43" fmla="*/ 1339 h 10000"/>
            <a:gd name="connsiteX44" fmla="*/ 9209 w 10000"/>
            <a:gd name="connsiteY44" fmla="*/ 565 h 10000"/>
            <a:gd name="connsiteX45" fmla="*/ 8828 w 10000"/>
            <a:gd name="connsiteY45" fmla="*/ 0 h 10000"/>
            <a:gd name="connsiteX46" fmla="*/ 6602 w 10000"/>
            <a:gd name="connsiteY46" fmla="*/ 459 h 10000"/>
            <a:gd name="connsiteX47" fmla="*/ 3087 w 10000"/>
            <a:gd name="connsiteY47" fmla="*/ 753 h 10000"/>
            <a:gd name="connsiteX48" fmla="*/ 1675 w 10000"/>
            <a:gd name="connsiteY48" fmla="*/ 934 h 10000"/>
            <a:gd name="connsiteX49" fmla="*/ 0 w 10000"/>
            <a:gd name="connsiteY49"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599 w 10000"/>
            <a:gd name="connsiteY4" fmla="*/ 4395 h 10000"/>
            <a:gd name="connsiteX5" fmla="*/ 3772 w 10000"/>
            <a:gd name="connsiteY5" fmla="*/ 4576 h 10000"/>
            <a:gd name="connsiteX6" fmla="*/ 3513 w 10000"/>
            <a:gd name="connsiteY6" fmla="*/ 4783 h 10000"/>
            <a:gd name="connsiteX7" fmla="*/ 4240 w 10000"/>
            <a:gd name="connsiteY7" fmla="*/ 5016 h 10000"/>
            <a:gd name="connsiteX8" fmla="*/ 3557 w 10000"/>
            <a:gd name="connsiteY8" fmla="*/ 5614 h 10000"/>
            <a:gd name="connsiteX9" fmla="*/ 4025 w 10000"/>
            <a:gd name="connsiteY9" fmla="*/ 5930 h 10000"/>
            <a:gd name="connsiteX10" fmla="*/ 4610 w 10000"/>
            <a:gd name="connsiteY10" fmla="*/ 6157 h 10000"/>
            <a:gd name="connsiteX11" fmla="*/ 4844 w 10000"/>
            <a:gd name="connsiteY11" fmla="*/ 6880 h 10000"/>
            <a:gd name="connsiteX12" fmla="*/ 4375 w 10000"/>
            <a:gd name="connsiteY12" fmla="*/ 7128 h 10000"/>
            <a:gd name="connsiteX13" fmla="*/ 5079 w 10000"/>
            <a:gd name="connsiteY13" fmla="*/ 7173 h 10000"/>
            <a:gd name="connsiteX14" fmla="*/ 5547 w 10000"/>
            <a:gd name="connsiteY14" fmla="*/ 8237 h 10000"/>
            <a:gd name="connsiteX15" fmla="*/ 4962 w 10000"/>
            <a:gd name="connsiteY15" fmla="*/ 8418 h 10000"/>
            <a:gd name="connsiteX16" fmla="*/ 2619 w 10000"/>
            <a:gd name="connsiteY16" fmla="*/ 9118 h 10000"/>
            <a:gd name="connsiteX17" fmla="*/ 159 w 10000"/>
            <a:gd name="connsiteY17" fmla="*/ 9615 h 10000"/>
            <a:gd name="connsiteX18" fmla="*/ 275 w 10000"/>
            <a:gd name="connsiteY18" fmla="*/ 9887 h 10000"/>
            <a:gd name="connsiteX19" fmla="*/ 1331 w 10000"/>
            <a:gd name="connsiteY19" fmla="*/ 9910 h 10000"/>
            <a:gd name="connsiteX20" fmla="*/ 2619 w 10000"/>
            <a:gd name="connsiteY20" fmla="*/ 10000 h 10000"/>
            <a:gd name="connsiteX21" fmla="*/ 5665 w 10000"/>
            <a:gd name="connsiteY21" fmla="*/ 9842 h 10000"/>
            <a:gd name="connsiteX22" fmla="*/ 8360 w 10000"/>
            <a:gd name="connsiteY22" fmla="*/ 9208 h 10000"/>
            <a:gd name="connsiteX23" fmla="*/ 10000 w 10000"/>
            <a:gd name="connsiteY23" fmla="*/ 8780 h 10000"/>
            <a:gd name="connsiteX24" fmla="*/ 8946 w 10000"/>
            <a:gd name="connsiteY24" fmla="*/ 8531 h 10000"/>
            <a:gd name="connsiteX25" fmla="*/ 8946 w 10000"/>
            <a:gd name="connsiteY25" fmla="*/ 8214 h 10000"/>
            <a:gd name="connsiteX26" fmla="*/ 8126 w 10000"/>
            <a:gd name="connsiteY26" fmla="*/ 8010 h 10000"/>
            <a:gd name="connsiteX27" fmla="*/ 7423 w 10000"/>
            <a:gd name="connsiteY27" fmla="*/ 7173 h 10000"/>
            <a:gd name="connsiteX28" fmla="*/ 8126 w 10000"/>
            <a:gd name="connsiteY28" fmla="*/ 6903 h 10000"/>
            <a:gd name="connsiteX29" fmla="*/ 7657 w 10000"/>
            <a:gd name="connsiteY29" fmla="*/ 6767 h 10000"/>
            <a:gd name="connsiteX30" fmla="*/ 7657 w 10000"/>
            <a:gd name="connsiteY30" fmla="*/ 6021 h 10000"/>
            <a:gd name="connsiteX31" fmla="*/ 8594 w 10000"/>
            <a:gd name="connsiteY31" fmla="*/ 5795 h 10000"/>
            <a:gd name="connsiteX32" fmla="*/ 8242 w 10000"/>
            <a:gd name="connsiteY32" fmla="*/ 5614 h 10000"/>
            <a:gd name="connsiteX33" fmla="*/ 7657 w 10000"/>
            <a:gd name="connsiteY33" fmla="*/ 5478 h 10000"/>
            <a:gd name="connsiteX34" fmla="*/ 7774 w 10000"/>
            <a:gd name="connsiteY34" fmla="*/ 5297 h 10000"/>
            <a:gd name="connsiteX35" fmla="*/ 8360 w 10000"/>
            <a:gd name="connsiteY35" fmla="*/ 5139 h 10000"/>
            <a:gd name="connsiteX36" fmla="*/ 8360 w 10000"/>
            <a:gd name="connsiteY36" fmla="*/ 5004 h 10000"/>
            <a:gd name="connsiteX37" fmla="*/ 7539 w 10000"/>
            <a:gd name="connsiteY37" fmla="*/ 4823 h 10000"/>
            <a:gd name="connsiteX38" fmla="*/ 6368 w 10000"/>
            <a:gd name="connsiteY38" fmla="*/ 4687 h 10000"/>
            <a:gd name="connsiteX39" fmla="*/ 7223 w 10000"/>
            <a:gd name="connsiteY39" fmla="*/ 4529 h 10000"/>
            <a:gd name="connsiteX40" fmla="*/ 6368 w 10000"/>
            <a:gd name="connsiteY40" fmla="*/ 4325 h 10000"/>
            <a:gd name="connsiteX41" fmla="*/ 7674 w 10000"/>
            <a:gd name="connsiteY41" fmla="*/ 3943 h 10000"/>
            <a:gd name="connsiteX42" fmla="*/ 8732 w 10000"/>
            <a:gd name="connsiteY42" fmla="*/ 2664 h 10000"/>
            <a:gd name="connsiteX43" fmla="*/ 9262 w 10000"/>
            <a:gd name="connsiteY43" fmla="*/ 1339 h 10000"/>
            <a:gd name="connsiteX44" fmla="*/ 9209 w 10000"/>
            <a:gd name="connsiteY44" fmla="*/ 565 h 10000"/>
            <a:gd name="connsiteX45" fmla="*/ 8828 w 10000"/>
            <a:gd name="connsiteY45" fmla="*/ 0 h 10000"/>
            <a:gd name="connsiteX46" fmla="*/ 6602 w 10000"/>
            <a:gd name="connsiteY46" fmla="*/ 459 h 10000"/>
            <a:gd name="connsiteX47" fmla="*/ 3087 w 10000"/>
            <a:gd name="connsiteY47" fmla="*/ 753 h 10000"/>
            <a:gd name="connsiteX48" fmla="*/ 1675 w 10000"/>
            <a:gd name="connsiteY48" fmla="*/ 934 h 10000"/>
            <a:gd name="connsiteX49" fmla="*/ 0 w 10000"/>
            <a:gd name="connsiteY49"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3513 w 10000"/>
            <a:gd name="connsiteY6" fmla="*/ 4783 h 10000"/>
            <a:gd name="connsiteX7" fmla="*/ 4240 w 10000"/>
            <a:gd name="connsiteY7" fmla="*/ 5016 h 10000"/>
            <a:gd name="connsiteX8" fmla="*/ 3557 w 10000"/>
            <a:gd name="connsiteY8" fmla="*/ 5614 h 10000"/>
            <a:gd name="connsiteX9" fmla="*/ 4025 w 10000"/>
            <a:gd name="connsiteY9" fmla="*/ 5930 h 10000"/>
            <a:gd name="connsiteX10" fmla="*/ 4610 w 10000"/>
            <a:gd name="connsiteY10" fmla="*/ 6157 h 10000"/>
            <a:gd name="connsiteX11" fmla="*/ 4844 w 10000"/>
            <a:gd name="connsiteY11" fmla="*/ 6880 h 10000"/>
            <a:gd name="connsiteX12" fmla="*/ 4375 w 10000"/>
            <a:gd name="connsiteY12" fmla="*/ 7128 h 10000"/>
            <a:gd name="connsiteX13" fmla="*/ 5079 w 10000"/>
            <a:gd name="connsiteY13" fmla="*/ 7173 h 10000"/>
            <a:gd name="connsiteX14" fmla="*/ 5547 w 10000"/>
            <a:gd name="connsiteY14" fmla="*/ 8237 h 10000"/>
            <a:gd name="connsiteX15" fmla="*/ 4962 w 10000"/>
            <a:gd name="connsiteY15" fmla="*/ 8418 h 10000"/>
            <a:gd name="connsiteX16" fmla="*/ 2619 w 10000"/>
            <a:gd name="connsiteY16" fmla="*/ 9118 h 10000"/>
            <a:gd name="connsiteX17" fmla="*/ 159 w 10000"/>
            <a:gd name="connsiteY17" fmla="*/ 9615 h 10000"/>
            <a:gd name="connsiteX18" fmla="*/ 275 w 10000"/>
            <a:gd name="connsiteY18" fmla="*/ 9887 h 10000"/>
            <a:gd name="connsiteX19" fmla="*/ 1331 w 10000"/>
            <a:gd name="connsiteY19" fmla="*/ 9910 h 10000"/>
            <a:gd name="connsiteX20" fmla="*/ 2619 w 10000"/>
            <a:gd name="connsiteY20" fmla="*/ 10000 h 10000"/>
            <a:gd name="connsiteX21" fmla="*/ 5665 w 10000"/>
            <a:gd name="connsiteY21" fmla="*/ 9842 h 10000"/>
            <a:gd name="connsiteX22" fmla="*/ 8360 w 10000"/>
            <a:gd name="connsiteY22" fmla="*/ 9208 h 10000"/>
            <a:gd name="connsiteX23" fmla="*/ 10000 w 10000"/>
            <a:gd name="connsiteY23" fmla="*/ 8780 h 10000"/>
            <a:gd name="connsiteX24" fmla="*/ 8946 w 10000"/>
            <a:gd name="connsiteY24" fmla="*/ 8531 h 10000"/>
            <a:gd name="connsiteX25" fmla="*/ 8946 w 10000"/>
            <a:gd name="connsiteY25" fmla="*/ 8214 h 10000"/>
            <a:gd name="connsiteX26" fmla="*/ 8126 w 10000"/>
            <a:gd name="connsiteY26" fmla="*/ 8010 h 10000"/>
            <a:gd name="connsiteX27" fmla="*/ 7423 w 10000"/>
            <a:gd name="connsiteY27" fmla="*/ 7173 h 10000"/>
            <a:gd name="connsiteX28" fmla="*/ 8126 w 10000"/>
            <a:gd name="connsiteY28" fmla="*/ 6903 h 10000"/>
            <a:gd name="connsiteX29" fmla="*/ 7657 w 10000"/>
            <a:gd name="connsiteY29" fmla="*/ 6767 h 10000"/>
            <a:gd name="connsiteX30" fmla="*/ 7657 w 10000"/>
            <a:gd name="connsiteY30" fmla="*/ 6021 h 10000"/>
            <a:gd name="connsiteX31" fmla="*/ 8594 w 10000"/>
            <a:gd name="connsiteY31" fmla="*/ 5795 h 10000"/>
            <a:gd name="connsiteX32" fmla="*/ 8242 w 10000"/>
            <a:gd name="connsiteY32" fmla="*/ 5614 h 10000"/>
            <a:gd name="connsiteX33" fmla="*/ 7657 w 10000"/>
            <a:gd name="connsiteY33" fmla="*/ 5478 h 10000"/>
            <a:gd name="connsiteX34" fmla="*/ 7774 w 10000"/>
            <a:gd name="connsiteY34" fmla="*/ 5297 h 10000"/>
            <a:gd name="connsiteX35" fmla="*/ 8360 w 10000"/>
            <a:gd name="connsiteY35" fmla="*/ 5139 h 10000"/>
            <a:gd name="connsiteX36" fmla="*/ 8360 w 10000"/>
            <a:gd name="connsiteY36" fmla="*/ 5004 h 10000"/>
            <a:gd name="connsiteX37" fmla="*/ 7539 w 10000"/>
            <a:gd name="connsiteY37" fmla="*/ 4823 h 10000"/>
            <a:gd name="connsiteX38" fmla="*/ 6368 w 10000"/>
            <a:gd name="connsiteY38" fmla="*/ 4687 h 10000"/>
            <a:gd name="connsiteX39" fmla="*/ 7223 w 10000"/>
            <a:gd name="connsiteY39" fmla="*/ 4529 h 10000"/>
            <a:gd name="connsiteX40" fmla="*/ 6368 w 10000"/>
            <a:gd name="connsiteY40" fmla="*/ 4325 h 10000"/>
            <a:gd name="connsiteX41" fmla="*/ 7674 w 10000"/>
            <a:gd name="connsiteY41" fmla="*/ 3943 h 10000"/>
            <a:gd name="connsiteX42" fmla="*/ 8732 w 10000"/>
            <a:gd name="connsiteY42" fmla="*/ 2664 h 10000"/>
            <a:gd name="connsiteX43" fmla="*/ 9262 w 10000"/>
            <a:gd name="connsiteY43" fmla="*/ 1339 h 10000"/>
            <a:gd name="connsiteX44" fmla="*/ 9209 w 10000"/>
            <a:gd name="connsiteY44" fmla="*/ 565 h 10000"/>
            <a:gd name="connsiteX45" fmla="*/ 8828 w 10000"/>
            <a:gd name="connsiteY45" fmla="*/ 0 h 10000"/>
            <a:gd name="connsiteX46" fmla="*/ 6602 w 10000"/>
            <a:gd name="connsiteY46" fmla="*/ 459 h 10000"/>
            <a:gd name="connsiteX47" fmla="*/ 3087 w 10000"/>
            <a:gd name="connsiteY47" fmla="*/ 753 h 10000"/>
            <a:gd name="connsiteX48" fmla="*/ 1675 w 10000"/>
            <a:gd name="connsiteY48" fmla="*/ 934 h 10000"/>
            <a:gd name="connsiteX49" fmla="*/ 0 w 10000"/>
            <a:gd name="connsiteY49"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3513 w 10000"/>
            <a:gd name="connsiteY6" fmla="*/ 4783 h 10000"/>
            <a:gd name="connsiteX7" fmla="*/ 4240 w 10000"/>
            <a:gd name="connsiteY7" fmla="*/ 5016 h 10000"/>
            <a:gd name="connsiteX8" fmla="*/ 3557 w 10000"/>
            <a:gd name="connsiteY8" fmla="*/ 5614 h 10000"/>
            <a:gd name="connsiteX9" fmla="*/ 4025 w 10000"/>
            <a:gd name="connsiteY9" fmla="*/ 5930 h 10000"/>
            <a:gd name="connsiteX10" fmla="*/ 4610 w 10000"/>
            <a:gd name="connsiteY10" fmla="*/ 6157 h 10000"/>
            <a:gd name="connsiteX11" fmla="*/ 4844 w 10000"/>
            <a:gd name="connsiteY11" fmla="*/ 6880 h 10000"/>
            <a:gd name="connsiteX12" fmla="*/ 4375 w 10000"/>
            <a:gd name="connsiteY12" fmla="*/ 7128 h 10000"/>
            <a:gd name="connsiteX13" fmla="*/ 5079 w 10000"/>
            <a:gd name="connsiteY13" fmla="*/ 7173 h 10000"/>
            <a:gd name="connsiteX14" fmla="*/ 5547 w 10000"/>
            <a:gd name="connsiteY14" fmla="*/ 8237 h 10000"/>
            <a:gd name="connsiteX15" fmla="*/ 4962 w 10000"/>
            <a:gd name="connsiteY15" fmla="*/ 8418 h 10000"/>
            <a:gd name="connsiteX16" fmla="*/ 2619 w 10000"/>
            <a:gd name="connsiteY16" fmla="*/ 9118 h 10000"/>
            <a:gd name="connsiteX17" fmla="*/ 159 w 10000"/>
            <a:gd name="connsiteY17" fmla="*/ 9615 h 10000"/>
            <a:gd name="connsiteX18" fmla="*/ 275 w 10000"/>
            <a:gd name="connsiteY18" fmla="*/ 9887 h 10000"/>
            <a:gd name="connsiteX19" fmla="*/ 1331 w 10000"/>
            <a:gd name="connsiteY19" fmla="*/ 9910 h 10000"/>
            <a:gd name="connsiteX20" fmla="*/ 2619 w 10000"/>
            <a:gd name="connsiteY20" fmla="*/ 10000 h 10000"/>
            <a:gd name="connsiteX21" fmla="*/ 5665 w 10000"/>
            <a:gd name="connsiteY21" fmla="*/ 9842 h 10000"/>
            <a:gd name="connsiteX22" fmla="*/ 8360 w 10000"/>
            <a:gd name="connsiteY22" fmla="*/ 9208 h 10000"/>
            <a:gd name="connsiteX23" fmla="*/ 10000 w 10000"/>
            <a:gd name="connsiteY23" fmla="*/ 8780 h 10000"/>
            <a:gd name="connsiteX24" fmla="*/ 8946 w 10000"/>
            <a:gd name="connsiteY24" fmla="*/ 8531 h 10000"/>
            <a:gd name="connsiteX25" fmla="*/ 8946 w 10000"/>
            <a:gd name="connsiteY25" fmla="*/ 8214 h 10000"/>
            <a:gd name="connsiteX26" fmla="*/ 8126 w 10000"/>
            <a:gd name="connsiteY26" fmla="*/ 8010 h 10000"/>
            <a:gd name="connsiteX27" fmla="*/ 7423 w 10000"/>
            <a:gd name="connsiteY27" fmla="*/ 7173 h 10000"/>
            <a:gd name="connsiteX28" fmla="*/ 8126 w 10000"/>
            <a:gd name="connsiteY28" fmla="*/ 6903 h 10000"/>
            <a:gd name="connsiteX29" fmla="*/ 7657 w 10000"/>
            <a:gd name="connsiteY29" fmla="*/ 6767 h 10000"/>
            <a:gd name="connsiteX30" fmla="*/ 7657 w 10000"/>
            <a:gd name="connsiteY30" fmla="*/ 6021 h 10000"/>
            <a:gd name="connsiteX31" fmla="*/ 8594 w 10000"/>
            <a:gd name="connsiteY31" fmla="*/ 5795 h 10000"/>
            <a:gd name="connsiteX32" fmla="*/ 8242 w 10000"/>
            <a:gd name="connsiteY32" fmla="*/ 5614 h 10000"/>
            <a:gd name="connsiteX33" fmla="*/ 7657 w 10000"/>
            <a:gd name="connsiteY33" fmla="*/ 5478 h 10000"/>
            <a:gd name="connsiteX34" fmla="*/ 7774 w 10000"/>
            <a:gd name="connsiteY34" fmla="*/ 5297 h 10000"/>
            <a:gd name="connsiteX35" fmla="*/ 8360 w 10000"/>
            <a:gd name="connsiteY35" fmla="*/ 5139 h 10000"/>
            <a:gd name="connsiteX36" fmla="*/ 8360 w 10000"/>
            <a:gd name="connsiteY36" fmla="*/ 5004 h 10000"/>
            <a:gd name="connsiteX37" fmla="*/ 7539 w 10000"/>
            <a:gd name="connsiteY37" fmla="*/ 4823 h 10000"/>
            <a:gd name="connsiteX38" fmla="*/ 6368 w 10000"/>
            <a:gd name="connsiteY38" fmla="*/ 4687 h 10000"/>
            <a:gd name="connsiteX39" fmla="*/ 7223 w 10000"/>
            <a:gd name="connsiteY39" fmla="*/ 4529 h 10000"/>
            <a:gd name="connsiteX40" fmla="*/ 6368 w 10000"/>
            <a:gd name="connsiteY40" fmla="*/ 4325 h 10000"/>
            <a:gd name="connsiteX41" fmla="*/ 7674 w 10000"/>
            <a:gd name="connsiteY41" fmla="*/ 3943 h 10000"/>
            <a:gd name="connsiteX42" fmla="*/ 8732 w 10000"/>
            <a:gd name="connsiteY42" fmla="*/ 2664 h 10000"/>
            <a:gd name="connsiteX43" fmla="*/ 9262 w 10000"/>
            <a:gd name="connsiteY43" fmla="*/ 1339 h 10000"/>
            <a:gd name="connsiteX44" fmla="*/ 9209 w 10000"/>
            <a:gd name="connsiteY44" fmla="*/ 565 h 10000"/>
            <a:gd name="connsiteX45" fmla="*/ 8828 w 10000"/>
            <a:gd name="connsiteY45" fmla="*/ 0 h 10000"/>
            <a:gd name="connsiteX46" fmla="*/ 6602 w 10000"/>
            <a:gd name="connsiteY46" fmla="*/ 459 h 10000"/>
            <a:gd name="connsiteX47" fmla="*/ 3087 w 10000"/>
            <a:gd name="connsiteY47" fmla="*/ 753 h 10000"/>
            <a:gd name="connsiteX48" fmla="*/ 1675 w 10000"/>
            <a:gd name="connsiteY48" fmla="*/ 934 h 10000"/>
            <a:gd name="connsiteX49" fmla="*/ 0 w 10000"/>
            <a:gd name="connsiteY49"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3513 w 10000"/>
            <a:gd name="connsiteY6" fmla="*/ 4783 h 10000"/>
            <a:gd name="connsiteX7" fmla="*/ 4240 w 10000"/>
            <a:gd name="connsiteY7" fmla="*/ 5016 h 10000"/>
            <a:gd name="connsiteX8" fmla="*/ 3557 w 10000"/>
            <a:gd name="connsiteY8" fmla="*/ 5614 h 10000"/>
            <a:gd name="connsiteX9" fmla="*/ 4025 w 10000"/>
            <a:gd name="connsiteY9" fmla="*/ 5930 h 10000"/>
            <a:gd name="connsiteX10" fmla="*/ 4610 w 10000"/>
            <a:gd name="connsiteY10" fmla="*/ 6157 h 10000"/>
            <a:gd name="connsiteX11" fmla="*/ 4844 w 10000"/>
            <a:gd name="connsiteY11" fmla="*/ 6880 h 10000"/>
            <a:gd name="connsiteX12" fmla="*/ 4375 w 10000"/>
            <a:gd name="connsiteY12" fmla="*/ 7128 h 10000"/>
            <a:gd name="connsiteX13" fmla="*/ 5079 w 10000"/>
            <a:gd name="connsiteY13" fmla="*/ 7173 h 10000"/>
            <a:gd name="connsiteX14" fmla="*/ 5547 w 10000"/>
            <a:gd name="connsiteY14" fmla="*/ 8237 h 10000"/>
            <a:gd name="connsiteX15" fmla="*/ 4962 w 10000"/>
            <a:gd name="connsiteY15" fmla="*/ 8418 h 10000"/>
            <a:gd name="connsiteX16" fmla="*/ 2619 w 10000"/>
            <a:gd name="connsiteY16" fmla="*/ 9118 h 10000"/>
            <a:gd name="connsiteX17" fmla="*/ 159 w 10000"/>
            <a:gd name="connsiteY17" fmla="*/ 9615 h 10000"/>
            <a:gd name="connsiteX18" fmla="*/ 275 w 10000"/>
            <a:gd name="connsiteY18" fmla="*/ 9887 h 10000"/>
            <a:gd name="connsiteX19" fmla="*/ 1331 w 10000"/>
            <a:gd name="connsiteY19" fmla="*/ 9910 h 10000"/>
            <a:gd name="connsiteX20" fmla="*/ 2619 w 10000"/>
            <a:gd name="connsiteY20" fmla="*/ 10000 h 10000"/>
            <a:gd name="connsiteX21" fmla="*/ 5665 w 10000"/>
            <a:gd name="connsiteY21" fmla="*/ 9842 h 10000"/>
            <a:gd name="connsiteX22" fmla="*/ 8360 w 10000"/>
            <a:gd name="connsiteY22" fmla="*/ 9208 h 10000"/>
            <a:gd name="connsiteX23" fmla="*/ 10000 w 10000"/>
            <a:gd name="connsiteY23" fmla="*/ 8780 h 10000"/>
            <a:gd name="connsiteX24" fmla="*/ 8946 w 10000"/>
            <a:gd name="connsiteY24" fmla="*/ 8531 h 10000"/>
            <a:gd name="connsiteX25" fmla="*/ 8946 w 10000"/>
            <a:gd name="connsiteY25" fmla="*/ 8214 h 10000"/>
            <a:gd name="connsiteX26" fmla="*/ 8126 w 10000"/>
            <a:gd name="connsiteY26" fmla="*/ 8010 h 10000"/>
            <a:gd name="connsiteX27" fmla="*/ 7423 w 10000"/>
            <a:gd name="connsiteY27" fmla="*/ 7173 h 10000"/>
            <a:gd name="connsiteX28" fmla="*/ 8126 w 10000"/>
            <a:gd name="connsiteY28" fmla="*/ 6903 h 10000"/>
            <a:gd name="connsiteX29" fmla="*/ 7657 w 10000"/>
            <a:gd name="connsiteY29" fmla="*/ 6767 h 10000"/>
            <a:gd name="connsiteX30" fmla="*/ 7657 w 10000"/>
            <a:gd name="connsiteY30" fmla="*/ 6021 h 10000"/>
            <a:gd name="connsiteX31" fmla="*/ 8594 w 10000"/>
            <a:gd name="connsiteY31" fmla="*/ 5795 h 10000"/>
            <a:gd name="connsiteX32" fmla="*/ 8242 w 10000"/>
            <a:gd name="connsiteY32" fmla="*/ 5614 h 10000"/>
            <a:gd name="connsiteX33" fmla="*/ 7657 w 10000"/>
            <a:gd name="connsiteY33" fmla="*/ 5478 h 10000"/>
            <a:gd name="connsiteX34" fmla="*/ 7774 w 10000"/>
            <a:gd name="connsiteY34" fmla="*/ 5297 h 10000"/>
            <a:gd name="connsiteX35" fmla="*/ 8360 w 10000"/>
            <a:gd name="connsiteY35" fmla="*/ 5139 h 10000"/>
            <a:gd name="connsiteX36" fmla="*/ 8360 w 10000"/>
            <a:gd name="connsiteY36" fmla="*/ 5004 h 10000"/>
            <a:gd name="connsiteX37" fmla="*/ 7539 w 10000"/>
            <a:gd name="connsiteY37" fmla="*/ 4823 h 10000"/>
            <a:gd name="connsiteX38" fmla="*/ 6368 w 10000"/>
            <a:gd name="connsiteY38" fmla="*/ 4687 h 10000"/>
            <a:gd name="connsiteX39" fmla="*/ 7223 w 10000"/>
            <a:gd name="connsiteY39" fmla="*/ 4529 h 10000"/>
            <a:gd name="connsiteX40" fmla="*/ 6368 w 10000"/>
            <a:gd name="connsiteY40" fmla="*/ 4325 h 10000"/>
            <a:gd name="connsiteX41" fmla="*/ 7674 w 10000"/>
            <a:gd name="connsiteY41" fmla="*/ 3943 h 10000"/>
            <a:gd name="connsiteX42" fmla="*/ 8732 w 10000"/>
            <a:gd name="connsiteY42" fmla="*/ 2664 h 10000"/>
            <a:gd name="connsiteX43" fmla="*/ 9262 w 10000"/>
            <a:gd name="connsiteY43" fmla="*/ 1339 h 10000"/>
            <a:gd name="connsiteX44" fmla="*/ 9209 w 10000"/>
            <a:gd name="connsiteY44" fmla="*/ 565 h 10000"/>
            <a:gd name="connsiteX45" fmla="*/ 8828 w 10000"/>
            <a:gd name="connsiteY45" fmla="*/ 0 h 10000"/>
            <a:gd name="connsiteX46" fmla="*/ 6602 w 10000"/>
            <a:gd name="connsiteY46" fmla="*/ 459 h 10000"/>
            <a:gd name="connsiteX47" fmla="*/ 3087 w 10000"/>
            <a:gd name="connsiteY47" fmla="*/ 753 h 10000"/>
            <a:gd name="connsiteX48" fmla="*/ 1675 w 10000"/>
            <a:gd name="connsiteY48" fmla="*/ 934 h 10000"/>
            <a:gd name="connsiteX49" fmla="*/ 0 w 10000"/>
            <a:gd name="connsiteY49"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3513 w 10000"/>
            <a:gd name="connsiteY6" fmla="*/ 4783 h 10000"/>
            <a:gd name="connsiteX7" fmla="*/ 4240 w 10000"/>
            <a:gd name="connsiteY7" fmla="*/ 5016 h 10000"/>
            <a:gd name="connsiteX8" fmla="*/ 3557 w 10000"/>
            <a:gd name="connsiteY8" fmla="*/ 5614 h 10000"/>
            <a:gd name="connsiteX9" fmla="*/ 4025 w 10000"/>
            <a:gd name="connsiteY9" fmla="*/ 5930 h 10000"/>
            <a:gd name="connsiteX10" fmla="*/ 4610 w 10000"/>
            <a:gd name="connsiteY10" fmla="*/ 6157 h 10000"/>
            <a:gd name="connsiteX11" fmla="*/ 4844 w 10000"/>
            <a:gd name="connsiteY11" fmla="*/ 6880 h 10000"/>
            <a:gd name="connsiteX12" fmla="*/ 4375 w 10000"/>
            <a:gd name="connsiteY12" fmla="*/ 7128 h 10000"/>
            <a:gd name="connsiteX13" fmla="*/ 5079 w 10000"/>
            <a:gd name="connsiteY13" fmla="*/ 7173 h 10000"/>
            <a:gd name="connsiteX14" fmla="*/ 5547 w 10000"/>
            <a:gd name="connsiteY14" fmla="*/ 8237 h 10000"/>
            <a:gd name="connsiteX15" fmla="*/ 4962 w 10000"/>
            <a:gd name="connsiteY15" fmla="*/ 8418 h 10000"/>
            <a:gd name="connsiteX16" fmla="*/ 2619 w 10000"/>
            <a:gd name="connsiteY16" fmla="*/ 9118 h 10000"/>
            <a:gd name="connsiteX17" fmla="*/ 159 w 10000"/>
            <a:gd name="connsiteY17" fmla="*/ 9615 h 10000"/>
            <a:gd name="connsiteX18" fmla="*/ 275 w 10000"/>
            <a:gd name="connsiteY18" fmla="*/ 9887 h 10000"/>
            <a:gd name="connsiteX19" fmla="*/ 1331 w 10000"/>
            <a:gd name="connsiteY19" fmla="*/ 9910 h 10000"/>
            <a:gd name="connsiteX20" fmla="*/ 2619 w 10000"/>
            <a:gd name="connsiteY20" fmla="*/ 10000 h 10000"/>
            <a:gd name="connsiteX21" fmla="*/ 5665 w 10000"/>
            <a:gd name="connsiteY21" fmla="*/ 9842 h 10000"/>
            <a:gd name="connsiteX22" fmla="*/ 8360 w 10000"/>
            <a:gd name="connsiteY22" fmla="*/ 9208 h 10000"/>
            <a:gd name="connsiteX23" fmla="*/ 10000 w 10000"/>
            <a:gd name="connsiteY23" fmla="*/ 8780 h 10000"/>
            <a:gd name="connsiteX24" fmla="*/ 8946 w 10000"/>
            <a:gd name="connsiteY24" fmla="*/ 8531 h 10000"/>
            <a:gd name="connsiteX25" fmla="*/ 8946 w 10000"/>
            <a:gd name="connsiteY25" fmla="*/ 8214 h 10000"/>
            <a:gd name="connsiteX26" fmla="*/ 8126 w 10000"/>
            <a:gd name="connsiteY26" fmla="*/ 8010 h 10000"/>
            <a:gd name="connsiteX27" fmla="*/ 7423 w 10000"/>
            <a:gd name="connsiteY27" fmla="*/ 7173 h 10000"/>
            <a:gd name="connsiteX28" fmla="*/ 8126 w 10000"/>
            <a:gd name="connsiteY28" fmla="*/ 6903 h 10000"/>
            <a:gd name="connsiteX29" fmla="*/ 7657 w 10000"/>
            <a:gd name="connsiteY29" fmla="*/ 6767 h 10000"/>
            <a:gd name="connsiteX30" fmla="*/ 7657 w 10000"/>
            <a:gd name="connsiteY30" fmla="*/ 6021 h 10000"/>
            <a:gd name="connsiteX31" fmla="*/ 8594 w 10000"/>
            <a:gd name="connsiteY31" fmla="*/ 5795 h 10000"/>
            <a:gd name="connsiteX32" fmla="*/ 8242 w 10000"/>
            <a:gd name="connsiteY32" fmla="*/ 5614 h 10000"/>
            <a:gd name="connsiteX33" fmla="*/ 7657 w 10000"/>
            <a:gd name="connsiteY33" fmla="*/ 5478 h 10000"/>
            <a:gd name="connsiteX34" fmla="*/ 7774 w 10000"/>
            <a:gd name="connsiteY34" fmla="*/ 5297 h 10000"/>
            <a:gd name="connsiteX35" fmla="*/ 8360 w 10000"/>
            <a:gd name="connsiteY35" fmla="*/ 5139 h 10000"/>
            <a:gd name="connsiteX36" fmla="*/ 8360 w 10000"/>
            <a:gd name="connsiteY36" fmla="*/ 5004 h 10000"/>
            <a:gd name="connsiteX37" fmla="*/ 7539 w 10000"/>
            <a:gd name="connsiteY37" fmla="*/ 4823 h 10000"/>
            <a:gd name="connsiteX38" fmla="*/ 6368 w 10000"/>
            <a:gd name="connsiteY38" fmla="*/ 4687 h 10000"/>
            <a:gd name="connsiteX39" fmla="*/ 7223 w 10000"/>
            <a:gd name="connsiteY39" fmla="*/ 4529 h 10000"/>
            <a:gd name="connsiteX40" fmla="*/ 6310 w 10000"/>
            <a:gd name="connsiteY40" fmla="*/ 4362 h 10000"/>
            <a:gd name="connsiteX41" fmla="*/ 7674 w 10000"/>
            <a:gd name="connsiteY41" fmla="*/ 3943 h 10000"/>
            <a:gd name="connsiteX42" fmla="*/ 8732 w 10000"/>
            <a:gd name="connsiteY42" fmla="*/ 2664 h 10000"/>
            <a:gd name="connsiteX43" fmla="*/ 9262 w 10000"/>
            <a:gd name="connsiteY43" fmla="*/ 1339 h 10000"/>
            <a:gd name="connsiteX44" fmla="*/ 9209 w 10000"/>
            <a:gd name="connsiteY44" fmla="*/ 565 h 10000"/>
            <a:gd name="connsiteX45" fmla="*/ 8828 w 10000"/>
            <a:gd name="connsiteY45" fmla="*/ 0 h 10000"/>
            <a:gd name="connsiteX46" fmla="*/ 6602 w 10000"/>
            <a:gd name="connsiteY46" fmla="*/ 459 h 10000"/>
            <a:gd name="connsiteX47" fmla="*/ 3087 w 10000"/>
            <a:gd name="connsiteY47" fmla="*/ 753 h 10000"/>
            <a:gd name="connsiteX48" fmla="*/ 1675 w 10000"/>
            <a:gd name="connsiteY48" fmla="*/ 934 h 10000"/>
            <a:gd name="connsiteX49" fmla="*/ 0 w 10000"/>
            <a:gd name="connsiteY49"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3513 w 10000"/>
            <a:gd name="connsiteY6" fmla="*/ 4783 h 10000"/>
            <a:gd name="connsiteX7" fmla="*/ 4240 w 10000"/>
            <a:gd name="connsiteY7" fmla="*/ 5016 h 10000"/>
            <a:gd name="connsiteX8" fmla="*/ 3557 w 10000"/>
            <a:gd name="connsiteY8" fmla="*/ 5614 h 10000"/>
            <a:gd name="connsiteX9" fmla="*/ 4025 w 10000"/>
            <a:gd name="connsiteY9" fmla="*/ 5930 h 10000"/>
            <a:gd name="connsiteX10" fmla="*/ 4610 w 10000"/>
            <a:gd name="connsiteY10" fmla="*/ 6157 h 10000"/>
            <a:gd name="connsiteX11" fmla="*/ 4844 w 10000"/>
            <a:gd name="connsiteY11" fmla="*/ 6880 h 10000"/>
            <a:gd name="connsiteX12" fmla="*/ 4375 w 10000"/>
            <a:gd name="connsiteY12" fmla="*/ 7128 h 10000"/>
            <a:gd name="connsiteX13" fmla="*/ 5079 w 10000"/>
            <a:gd name="connsiteY13" fmla="*/ 7173 h 10000"/>
            <a:gd name="connsiteX14" fmla="*/ 5547 w 10000"/>
            <a:gd name="connsiteY14" fmla="*/ 8237 h 10000"/>
            <a:gd name="connsiteX15" fmla="*/ 4962 w 10000"/>
            <a:gd name="connsiteY15" fmla="*/ 8418 h 10000"/>
            <a:gd name="connsiteX16" fmla="*/ 2619 w 10000"/>
            <a:gd name="connsiteY16" fmla="*/ 9118 h 10000"/>
            <a:gd name="connsiteX17" fmla="*/ 159 w 10000"/>
            <a:gd name="connsiteY17" fmla="*/ 9615 h 10000"/>
            <a:gd name="connsiteX18" fmla="*/ 275 w 10000"/>
            <a:gd name="connsiteY18" fmla="*/ 9887 h 10000"/>
            <a:gd name="connsiteX19" fmla="*/ 1331 w 10000"/>
            <a:gd name="connsiteY19" fmla="*/ 9910 h 10000"/>
            <a:gd name="connsiteX20" fmla="*/ 2619 w 10000"/>
            <a:gd name="connsiteY20" fmla="*/ 10000 h 10000"/>
            <a:gd name="connsiteX21" fmla="*/ 5665 w 10000"/>
            <a:gd name="connsiteY21" fmla="*/ 9842 h 10000"/>
            <a:gd name="connsiteX22" fmla="*/ 8360 w 10000"/>
            <a:gd name="connsiteY22" fmla="*/ 9208 h 10000"/>
            <a:gd name="connsiteX23" fmla="*/ 10000 w 10000"/>
            <a:gd name="connsiteY23" fmla="*/ 8780 h 10000"/>
            <a:gd name="connsiteX24" fmla="*/ 8946 w 10000"/>
            <a:gd name="connsiteY24" fmla="*/ 8531 h 10000"/>
            <a:gd name="connsiteX25" fmla="*/ 8946 w 10000"/>
            <a:gd name="connsiteY25" fmla="*/ 8214 h 10000"/>
            <a:gd name="connsiteX26" fmla="*/ 8126 w 10000"/>
            <a:gd name="connsiteY26" fmla="*/ 8010 h 10000"/>
            <a:gd name="connsiteX27" fmla="*/ 7423 w 10000"/>
            <a:gd name="connsiteY27" fmla="*/ 7173 h 10000"/>
            <a:gd name="connsiteX28" fmla="*/ 8126 w 10000"/>
            <a:gd name="connsiteY28" fmla="*/ 6903 h 10000"/>
            <a:gd name="connsiteX29" fmla="*/ 7657 w 10000"/>
            <a:gd name="connsiteY29" fmla="*/ 6767 h 10000"/>
            <a:gd name="connsiteX30" fmla="*/ 7657 w 10000"/>
            <a:gd name="connsiteY30" fmla="*/ 6021 h 10000"/>
            <a:gd name="connsiteX31" fmla="*/ 8594 w 10000"/>
            <a:gd name="connsiteY31" fmla="*/ 5795 h 10000"/>
            <a:gd name="connsiteX32" fmla="*/ 8242 w 10000"/>
            <a:gd name="connsiteY32" fmla="*/ 5614 h 10000"/>
            <a:gd name="connsiteX33" fmla="*/ 7657 w 10000"/>
            <a:gd name="connsiteY33" fmla="*/ 5478 h 10000"/>
            <a:gd name="connsiteX34" fmla="*/ 7774 w 10000"/>
            <a:gd name="connsiteY34" fmla="*/ 5297 h 10000"/>
            <a:gd name="connsiteX35" fmla="*/ 8360 w 10000"/>
            <a:gd name="connsiteY35" fmla="*/ 5139 h 10000"/>
            <a:gd name="connsiteX36" fmla="*/ 8360 w 10000"/>
            <a:gd name="connsiteY36" fmla="*/ 5004 h 10000"/>
            <a:gd name="connsiteX37" fmla="*/ 7539 w 10000"/>
            <a:gd name="connsiteY37" fmla="*/ 4823 h 10000"/>
            <a:gd name="connsiteX38" fmla="*/ 6368 w 10000"/>
            <a:gd name="connsiteY38" fmla="*/ 4687 h 10000"/>
            <a:gd name="connsiteX39" fmla="*/ 7223 w 10000"/>
            <a:gd name="connsiteY39" fmla="*/ 4529 h 10000"/>
            <a:gd name="connsiteX40" fmla="*/ 6310 w 10000"/>
            <a:gd name="connsiteY40" fmla="*/ 4362 h 10000"/>
            <a:gd name="connsiteX41" fmla="*/ 7674 w 10000"/>
            <a:gd name="connsiteY41" fmla="*/ 3943 h 10000"/>
            <a:gd name="connsiteX42" fmla="*/ 8732 w 10000"/>
            <a:gd name="connsiteY42" fmla="*/ 2664 h 10000"/>
            <a:gd name="connsiteX43" fmla="*/ 9262 w 10000"/>
            <a:gd name="connsiteY43" fmla="*/ 1339 h 10000"/>
            <a:gd name="connsiteX44" fmla="*/ 9209 w 10000"/>
            <a:gd name="connsiteY44" fmla="*/ 565 h 10000"/>
            <a:gd name="connsiteX45" fmla="*/ 8828 w 10000"/>
            <a:gd name="connsiteY45" fmla="*/ 0 h 10000"/>
            <a:gd name="connsiteX46" fmla="*/ 6602 w 10000"/>
            <a:gd name="connsiteY46" fmla="*/ 459 h 10000"/>
            <a:gd name="connsiteX47" fmla="*/ 3087 w 10000"/>
            <a:gd name="connsiteY47" fmla="*/ 753 h 10000"/>
            <a:gd name="connsiteX48" fmla="*/ 1675 w 10000"/>
            <a:gd name="connsiteY48" fmla="*/ 934 h 10000"/>
            <a:gd name="connsiteX49" fmla="*/ 0 w 10000"/>
            <a:gd name="connsiteY49"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3513 w 10000"/>
            <a:gd name="connsiteY6" fmla="*/ 4783 h 10000"/>
            <a:gd name="connsiteX7" fmla="*/ 4240 w 10000"/>
            <a:gd name="connsiteY7" fmla="*/ 5016 h 10000"/>
            <a:gd name="connsiteX8" fmla="*/ 3557 w 10000"/>
            <a:gd name="connsiteY8" fmla="*/ 5614 h 10000"/>
            <a:gd name="connsiteX9" fmla="*/ 4025 w 10000"/>
            <a:gd name="connsiteY9" fmla="*/ 5930 h 10000"/>
            <a:gd name="connsiteX10" fmla="*/ 4610 w 10000"/>
            <a:gd name="connsiteY10" fmla="*/ 6157 h 10000"/>
            <a:gd name="connsiteX11" fmla="*/ 4844 w 10000"/>
            <a:gd name="connsiteY11" fmla="*/ 6880 h 10000"/>
            <a:gd name="connsiteX12" fmla="*/ 4375 w 10000"/>
            <a:gd name="connsiteY12" fmla="*/ 7128 h 10000"/>
            <a:gd name="connsiteX13" fmla="*/ 5079 w 10000"/>
            <a:gd name="connsiteY13" fmla="*/ 7173 h 10000"/>
            <a:gd name="connsiteX14" fmla="*/ 5547 w 10000"/>
            <a:gd name="connsiteY14" fmla="*/ 8237 h 10000"/>
            <a:gd name="connsiteX15" fmla="*/ 4962 w 10000"/>
            <a:gd name="connsiteY15" fmla="*/ 8418 h 10000"/>
            <a:gd name="connsiteX16" fmla="*/ 2619 w 10000"/>
            <a:gd name="connsiteY16" fmla="*/ 9118 h 10000"/>
            <a:gd name="connsiteX17" fmla="*/ 159 w 10000"/>
            <a:gd name="connsiteY17" fmla="*/ 9615 h 10000"/>
            <a:gd name="connsiteX18" fmla="*/ 275 w 10000"/>
            <a:gd name="connsiteY18" fmla="*/ 9887 h 10000"/>
            <a:gd name="connsiteX19" fmla="*/ 1331 w 10000"/>
            <a:gd name="connsiteY19" fmla="*/ 9910 h 10000"/>
            <a:gd name="connsiteX20" fmla="*/ 2619 w 10000"/>
            <a:gd name="connsiteY20" fmla="*/ 10000 h 10000"/>
            <a:gd name="connsiteX21" fmla="*/ 5665 w 10000"/>
            <a:gd name="connsiteY21" fmla="*/ 9842 h 10000"/>
            <a:gd name="connsiteX22" fmla="*/ 8360 w 10000"/>
            <a:gd name="connsiteY22" fmla="*/ 9208 h 10000"/>
            <a:gd name="connsiteX23" fmla="*/ 10000 w 10000"/>
            <a:gd name="connsiteY23" fmla="*/ 8780 h 10000"/>
            <a:gd name="connsiteX24" fmla="*/ 8946 w 10000"/>
            <a:gd name="connsiteY24" fmla="*/ 8531 h 10000"/>
            <a:gd name="connsiteX25" fmla="*/ 8946 w 10000"/>
            <a:gd name="connsiteY25" fmla="*/ 8214 h 10000"/>
            <a:gd name="connsiteX26" fmla="*/ 8126 w 10000"/>
            <a:gd name="connsiteY26" fmla="*/ 8010 h 10000"/>
            <a:gd name="connsiteX27" fmla="*/ 7423 w 10000"/>
            <a:gd name="connsiteY27" fmla="*/ 7173 h 10000"/>
            <a:gd name="connsiteX28" fmla="*/ 8126 w 10000"/>
            <a:gd name="connsiteY28" fmla="*/ 6903 h 10000"/>
            <a:gd name="connsiteX29" fmla="*/ 7657 w 10000"/>
            <a:gd name="connsiteY29" fmla="*/ 6767 h 10000"/>
            <a:gd name="connsiteX30" fmla="*/ 7657 w 10000"/>
            <a:gd name="connsiteY30" fmla="*/ 6021 h 10000"/>
            <a:gd name="connsiteX31" fmla="*/ 8594 w 10000"/>
            <a:gd name="connsiteY31" fmla="*/ 5795 h 10000"/>
            <a:gd name="connsiteX32" fmla="*/ 8242 w 10000"/>
            <a:gd name="connsiteY32" fmla="*/ 5614 h 10000"/>
            <a:gd name="connsiteX33" fmla="*/ 7657 w 10000"/>
            <a:gd name="connsiteY33" fmla="*/ 5478 h 10000"/>
            <a:gd name="connsiteX34" fmla="*/ 7774 w 10000"/>
            <a:gd name="connsiteY34" fmla="*/ 5297 h 10000"/>
            <a:gd name="connsiteX35" fmla="*/ 8360 w 10000"/>
            <a:gd name="connsiteY35" fmla="*/ 5139 h 10000"/>
            <a:gd name="connsiteX36" fmla="*/ 8360 w 10000"/>
            <a:gd name="connsiteY36" fmla="*/ 5004 h 10000"/>
            <a:gd name="connsiteX37" fmla="*/ 7539 w 10000"/>
            <a:gd name="connsiteY37" fmla="*/ 4823 h 10000"/>
            <a:gd name="connsiteX38" fmla="*/ 6368 w 10000"/>
            <a:gd name="connsiteY38" fmla="*/ 4687 h 10000"/>
            <a:gd name="connsiteX39" fmla="*/ 7223 w 10000"/>
            <a:gd name="connsiteY39" fmla="*/ 4529 h 10000"/>
            <a:gd name="connsiteX40" fmla="*/ 6310 w 10000"/>
            <a:gd name="connsiteY40" fmla="*/ 4362 h 10000"/>
            <a:gd name="connsiteX41" fmla="*/ 7674 w 10000"/>
            <a:gd name="connsiteY41" fmla="*/ 3943 h 10000"/>
            <a:gd name="connsiteX42" fmla="*/ 8732 w 10000"/>
            <a:gd name="connsiteY42" fmla="*/ 2664 h 10000"/>
            <a:gd name="connsiteX43" fmla="*/ 9262 w 10000"/>
            <a:gd name="connsiteY43" fmla="*/ 1339 h 10000"/>
            <a:gd name="connsiteX44" fmla="*/ 9209 w 10000"/>
            <a:gd name="connsiteY44" fmla="*/ 565 h 10000"/>
            <a:gd name="connsiteX45" fmla="*/ 8828 w 10000"/>
            <a:gd name="connsiteY45" fmla="*/ 0 h 10000"/>
            <a:gd name="connsiteX46" fmla="*/ 6602 w 10000"/>
            <a:gd name="connsiteY46" fmla="*/ 459 h 10000"/>
            <a:gd name="connsiteX47" fmla="*/ 3087 w 10000"/>
            <a:gd name="connsiteY47" fmla="*/ 753 h 10000"/>
            <a:gd name="connsiteX48" fmla="*/ 1675 w 10000"/>
            <a:gd name="connsiteY48" fmla="*/ 934 h 10000"/>
            <a:gd name="connsiteX49" fmla="*/ 0 w 10000"/>
            <a:gd name="connsiteY49"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3513 w 10000"/>
            <a:gd name="connsiteY6" fmla="*/ 4783 h 10000"/>
            <a:gd name="connsiteX7" fmla="*/ 4240 w 10000"/>
            <a:gd name="connsiteY7" fmla="*/ 5016 h 10000"/>
            <a:gd name="connsiteX8" fmla="*/ 3557 w 10000"/>
            <a:gd name="connsiteY8" fmla="*/ 5614 h 10000"/>
            <a:gd name="connsiteX9" fmla="*/ 4025 w 10000"/>
            <a:gd name="connsiteY9" fmla="*/ 5930 h 10000"/>
            <a:gd name="connsiteX10" fmla="*/ 4610 w 10000"/>
            <a:gd name="connsiteY10" fmla="*/ 6157 h 10000"/>
            <a:gd name="connsiteX11" fmla="*/ 4844 w 10000"/>
            <a:gd name="connsiteY11" fmla="*/ 6880 h 10000"/>
            <a:gd name="connsiteX12" fmla="*/ 4375 w 10000"/>
            <a:gd name="connsiteY12" fmla="*/ 7128 h 10000"/>
            <a:gd name="connsiteX13" fmla="*/ 5079 w 10000"/>
            <a:gd name="connsiteY13" fmla="*/ 7173 h 10000"/>
            <a:gd name="connsiteX14" fmla="*/ 5547 w 10000"/>
            <a:gd name="connsiteY14" fmla="*/ 8237 h 10000"/>
            <a:gd name="connsiteX15" fmla="*/ 4962 w 10000"/>
            <a:gd name="connsiteY15" fmla="*/ 8418 h 10000"/>
            <a:gd name="connsiteX16" fmla="*/ 2619 w 10000"/>
            <a:gd name="connsiteY16" fmla="*/ 9118 h 10000"/>
            <a:gd name="connsiteX17" fmla="*/ 159 w 10000"/>
            <a:gd name="connsiteY17" fmla="*/ 9615 h 10000"/>
            <a:gd name="connsiteX18" fmla="*/ 275 w 10000"/>
            <a:gd name="connsiteY18" fmla="*/ 9887 h 10000"/>
            <a:gd name="connsiteX19" fmla="*/ 1331 w 10000"/>
            <a:gd name="connsiteY19" fmla="*/ 9910 h 10000"/>
            <a:gd name="connsiteX20" fmla="*/ 2619 w 10000"/>
            <a:gd name="connsiteY20" fmla="*/ 10000 h 10000"/>
            <a:gd name="connsiteX21" fmla="*/ 5665 w 10000"/>
            <a:gd name="connsiteY21" fmla="*/ 9842 h 10000"/>
            <a:gd name="connsiteX22" fmla="*/ 8360 w 10000"/>
            <a:gd name="connsiteY22" fmla="*/ 9208 h 10000"/>
            <a:gd name="connsiteX23" fmla="*/ 10000 w 10000"/>
            <a:gd name="connsiteY23" fmla="*/ 8780 h 10000"/>
            <a:gd name="connsiteX24" fmla="*/ 8946 w 10000"/>
            <a:gd name="connsiteY24" fmla="*/ 8531 h 10000"/>
            <a:gd name="connsiteX25" fmla="*/ 8946 w 10000"/>
            <a:gd name="connsiteY25" fmla="*/ 8214 h 10000"/>
            <a:gd name="connsiteX26" fmla="*/ 8126 w 10000"/>
            <a:gd name="connsiteY26" fmla="*/ 8010 h 10000"/>
            <a:gd name="connsiteX27" fmla="*/ 7423 w 10000"/>
            <a:gd name="connsiteY27" fmla="*/ 7173 h 10000"/>
            <a:gd name="connsiteX28" fmla="*/ 8126 w 10000"/>
            <a:gd name="connsiteY28" fmla="*/ 6903 h 10000"/>
            <a:gd name="connsiteX29" fmla="*/ 7657 w 10000"/>
            <a:gd name="connsiteY29" fmla="*/ 6767 h 10000"/>
            <a:gd name="connsiteX30" fmla="*/ 7657 w 10000"/>
            <a:gd name="connsiteY30" fmla="*/ 6021 h 10000"/>
            <a:gd name="connsiteX31" fmla="*/ 8594 w 10000"/>
            <a:gd name="connsiteY31" fmla="*/ 5795 h 10000"/>
            <a:gd name="connsiteX32" fmla="*/ 8242 w 10000"/>
            <a:gd name="connsiteY32" fmla="*/ 5614 h 10000"/>
            <a:gd name="connsiteX33" fmla="*/ 7657 w 10000"/>
            <a:gd name="connsiteY33" fmla="*/ 5478 h 10000"/>
            <a:gd name="connsiteX34" fmla="*/ 7774 w 10000"/>
            <a:gd name="connsiteY34" fmla="*/ 5297 h 10000"/>
            <a:gd name="connsiteX35" fmla="*/ 8360 w 10000"/>
            <a:gd name="connsiteY35" fmla="*/ 5139 h 10000"/>
            <a:gd name="connsiteX36" fmla="*/ 8360 w 10000"/>
            <a:gd name="connsiteY36" fmla="*/ 5004 h 10000"/>
            <a:gd name="connsiteX37" fmla="*/ 7539 w 10000"/>
            <a:gd name="connsiteY37" fmla="*/ 4823 h 10000"/>
            <a:gd name="connsiteX38" fmla="*/ 6368 w 10000"/>
            <a:gd name="connsiteY38" fmla="*/ 4687 h 10000"/>
            <a:gd name="connsiteX39" fmla="*/ 7223 w 10000"/>
            <a:gd name="connsiteY39" fmla="*/ 4529 h 10000"/>
            <a:gd name="connsiteX40" fmla="*/ 6310 w 10000"/>
            <a:gd name="connsiteY40" fmla="*/ 4362 h 10000"/>
            <a:gd name="connsiteX41" fmla="*/ 7674 w 10000"/>
            <a:gd name="connsiteY41" fmla="*/ 3943 h 10000"/>
            <a:gd name="connsiteX42" fmla="*/ 8732 w 10000"/>
            <a:gd name="connsiteY42" fmla="*/ 2664 h 10000"/>
            <a:gd name="connsiteX43" fmla="*/ 9262 w 10000"/>
            <a:gd name="connsiteY43" fmla="*/ 1339 h 10000"/>
            <a:gd name="connsiteX44" fmla="*/ 9209 w 10000"/>
            <a:gd name="connsiteY44" fmla="*/ 565 h 10000"/>
            <a:gd name="connsiteX45" fmla="*/ 8828 w 10000"/>
            <a:gd name="connsiteY45" fmla="*/ 0 h 10000"/>
            <a:gd name="connsiteX46" fmla="*/ 6602 w 10000"/>
            <a:gd name="connsiteY46" fmla="*/ 459 h 10000"/>
            <a:gd name="connsiteX47" fmla="*/ 3087 w 10000"/>
            <a:gd name="connsiteY47" fmla="*/ 753 h 10000"/>
            <a:gd name="connsiteX48" fmla="*/ 1675 w 10000"/>
            <a:gd name="connsiteY48" fmla="*/ 934 h 10000"/>
            <a:gd name="connsiteX49" fmla="*/ 0 w 10000"/>
            <a:gd name="connsiteY49"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3513 w 10000"/>
            <a:gd name="connsiteY6" fmla="*/ 4783 h 10000"/>
            <a:gd name="connsiteX7" fmla="*/ 4240 w 10000"/>
            <a:gd name="connsiteY7" fmla="*/ 5016 h 10000"/>
            <a:gd name="connsiteX8" fmla="*/ 3557 w 10000"/>
            <a:gd name="connsiteY8" fmla="*/ 5614 h 10000"/>
            <a:gd name="connsiteX9" fmla="*/ 4025 w 10000"/>
            <a:gd name="connsiteY9" fmla="*/ 5930 h 10000"/>
            <a:gd name="connsiteX10" fmla="*/ 4610 w 10000"/>
            <a:gd name="connsiteY10" fmla="*/ 6157 h 10000"/>
            <a:gd name="connsiteX11" fmla="*/ 4844 w 10000"/>
            <a:gd name="connsiteY11" fmla="*/ 6880 h 10000"/>
            <a:gd name="connsiteX12" fmla="*/ 4375 w 10000"/>
            <a:gd name="connsiteY12" fmla="*/ 7128 h 10000"/>
            <a:gd name="connsiteX13" fmla="*/ 5079 w 10000"/>
            <a:gd name="connsiteY13" fmla="*/ 7173 h 10000"/>
            <a:gd name="connsiteX14" fmla="*/ 5547 w 10000"/>
            <a:gd name="connsiteY14" fmla="*/ 8237 h 10000"/>
            <a:gd name="connsiteX15" fmla="*/ 4962 w 10000"/>
            <a:gd name="connsiteY15" fmla="*/ 8418 h 10000"/>
            <a:gd name="connsiteX16" fmla="*/ 2619 w 10000"/>
            <a:gd name="connsiteY16" fmla="*/ 9118 h 10000"/>
            <a:gd name="connsiteX17" fmla="*/ 159 w 10000"/>
            <a:gd name="connsiteY17" fmla="*/ 9615 h 10000"/>
            <a:gd name="connsiteX18" fmla="*/ 275 w 10000"/>
            <a:gd name="connsiteY18" fmla="*/ 9887 h 10000"/>
            <a:gd name="connsiteX19" fmla="*/ 1331 w 10000"/>
            <a:gd name="connsiteY19" fmla="*/ 9910 h 10000"/>
            <a:gd name="connsiteX20" fmla="*/ 2619 w 10000"/>
            <a:gd name="connsiteY20" fmla="*/ 10000 h 10000"/>
            <a:gd name="connsiteX21" fmla="*/ 5665 w 10000"/>
            <a:gd name="connsiteY21" fmla="*/ 9842 h 10000"/>
            <a:gd name="connsiteX22" fmla="*/ 8360 w 10000"/>
            <a:gd name="connsiteY22" fmla="*/ 9208 h 10000"/>
            <a:gd name="connsiteX23" fmla="*/ 10000 w 10000"/>
            <a:gd name="connsiteY23" fmla="*/ 8780 h 10000"/>
            <a:gd name="connsiteX24" fmla="*/ 8946 w 10000"/>
            <a:gd name="connsiteY24" fmla="*/ 8531 h 10000"/>
            <a:gd name="connsiteX25" fmla="*/ 8946 w 10000"/>
            <a:gd name="connsiteY25" fmla="*/ 8214 h 10000"/>
            <a:gd name="connsiteX26" fmla="*/ 8126 w 10000"/>
            <a:gd name="connsiteY26" fmla="*/ 8010 h 10000"/>
            <a:gd name="connsiteX27" fmla="*/ 7423 w 10000"/>
            <a:gd name="connsiteY27" fmla="*/ 7173 h 10000"/>
            <a:gd name="connsiteX28" fmla="*/ 8126 w 10000"/>
            <a:gd name="connsiteY28" fmla="*/ 6903 h 10000"/>
            <a:gd name="connsiteX29" fmla="*/ 7657 w 10000"/>
            <a:gd name="connsiteY29" fmla="*/ 6767 h 10000"/>
            <a:gd name="connsiteX30" fmla="*/ 7657 w 10000"/>
            <a:gd name="connsiteY30" fmla="*/ 6021 h 10000"/>
            <a:gd name="connsiteX31" fmla="*/ 8594 w 10000"/>
            <a:gd name="connsiteY31" fmla="*/ 5795 h 10000"/>
            <a:gd name="connsiteX32" fmla="*/ 8242 w 10000"/>
            <a:gd name="connsiteY32" fmla="*/ 5614 h 10000"/>
            <a:gd name="connsiteX33" fmla="*/ 7657 w 10000"/>
            <a:gd name="connsiteY33" fmla="*/ 5478 h 10000"/>
            <a:gd name="connsiteX34" fmla="*/ 7774 w 10000"/>
            <a:gd name="connsiteY34" fmla="*/ 5297 h 10000"/>
            <a:gd name="connsiteX35" fmla="*/ 8360 w 10000"/>
            <a:gd name="connsiteY35" fmla="*/ 5139 h 10000"/>
            <a:gd name="connsiteX36" fmla="*/ 8360 w 10000"/>
            <a:gd name="connsiteY36" fmla="*/ 5004 h 10000"/>
            <a:gd name="connsiteX37" fmla="*/ 7539 w 10000"/>
            <a:gd name="connsiteY37" fmla="*/ 4823 h 10000"/>
            <a:gd name="connsiteX38" fmla="*/ 6368 w 10000"/>
            <a:gd name="connsiteY38" fmla="*/ 4687 h 10000"/>
            <a:gd name="connsiteX39" fmla="*/ 7223 w 10000"/>
            <a:gd name="connsiteY39" fmla="*/ 4529 h 10000"/>
            <a:gd name="connsiteX40" fmla="*/ 6310 w 10000"/>
            <a:gd name="connsiteY40" fmla="*/ 4362 h 10000"/>
            <a:gd name="connsiteX41" fmla="*/ 7674 w 10000"/>
            <a:gd name="connsiteY41" fmla="*/ 3943 h 10000"/>
            <a:gd name="connsiteX42" fmla="*/ 8732 w 10000"/>
            <a:gd name="connsiteY42" fmla="*/ 2664 h 10000"/>
            <a:gd name="connsiteX43" fmla="*/ 9262 w 10000"/>
            <a:gd name="connsiteY43" fmla="*/ 1339 h 10000"/>
            <a:gd name="connsiteX44" fmla="*/ 9209 w 10000"/>
            <a:gd name="connsiteY44" fmla="*/ 565 h 10000"/>
            <a:gd name="connsiteX45" fmla="*/ 8828 w 10000"/>
            <a:gd name="connsiteY45" fmla="*/ 0 h 10000"/>
            <a:gd name="connsiteX46" fmla="*/ 6602 w 10000"/>
            <a:gd name="connsiteY46" fmla="*/ 459 h 10000"/>
            <a:gd name="connsiteX47" fmla="*/ 3087 w 10000"/>
            <a:gd name="connsiteY47" fmla="*/ 753 h 10000"/>
            <a:gd name="connsiteX48" fmla="*/ 1675 w 10000"/>
            <a:gd name="connsiteY48" fmla="*/ 934 h 10000"/>
            <a:gd name="connsiteX49" fmla="*/ 0 w 10000"/>
            <a:gd name="connsiteY49"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3513 w 10000"/>
            <a:gd name="connsiteY6" fmla="*/ 4783 h 10000"/>
            <a:gd name="connsiteX7" fmla="*/ 4240 w 10000"/>
            <a:gd name="connsiteY7" fmla="*/ 5016 h 10000"/>
            <a:gd name="connsiteX8" fmla="*/ 3557 w 10000"/>
            <a:gd name="connsiteY8" fmla="*/ 5614 h 10000"/>
            <a:gd name="connsiteX9" fmla="*/ 4025 w 10000"/>
            <a:gd name="connsiteY9" fmla="*/ 5930 h 10000"/>
            <a:gd name="connsiteX10" fmla="*/ 4610 w 10000"/>
            <a:gd name="connsiteY10" fmla="*/ 6157 h 10000"/>
            <a:gd name="connsiteX11" fmla="*/ 4844 w 10000"/>
            <a:gd name="connsiteY11" fmla="*/ 6880 h 10000"/>
            <a:gd name="connsiteX12" fmla="*/ 4375 w 10000"/>
            <a:gd name="connsiteY12" fmla="*/ 7128 h 10000"/>
            <a:gd name="connsiteX13" fmla="*/ 5079 w 10000"/>
            <a:gd name="connsiteY13" fmla="*/ 7173 h 10000"/>
            <a:gd name="connsiteX14" fmla="*/ 5547 w 10000"/>
            <a:gd name="connsiteY14" fmla="*/ 8237 h 10000"/>
            <a:gd name="connsiteX15" fmla="*/ 4962 w 10000"/>
            <a:gd name="connsiteY15" fmla="*/ 8418 h 10000"/>
            <a:gd name="connsiteX16" fmla="*/ 2619 w 10000"/>
            <a:gd name="connsiteY16" fmla="*/ 9118 h 10000"/>
            <a:gd name="connsiteX17" fmla="*/ 159 w 10000"/>
            <a:gd name="connsiteY17" fmla="*/ 9615 h 10000"/>
            <a:gd name="connsiteX18" fmla="*/ 275 w 10000"/>
            <a:gd name="connsiteY18" fmla="*/ 9887 h 10000"/>
            <a:gd name="connsiteX19" fmla="*/ 1331 w 10000"/>
            <a:gd name="connsiteY19" fmla="*/ 9910 h 10000"/>
            <a:gd name="connsiteX20" fmla="*/ 2619 w 10000"/>
            <a:gd name="connsiteY20" fmla="*/ 10000 h 10000"/>
            <a:gd name="connsiteX21" fmla="*/ 5665 w 10000"/>
            <a:gd name="connsiteY21" fmla="*/ 9842 h 10000"/>
            <a:gd name="connsiteX22" fmla="*/ 8360 w 10000"/>
            <a:gd name="connsiteY22" fmla="*/ 9208 h 10000"/>
            <a:gd name="connsiteX23" fmla="*/ 10000 w 10000"/>
            <a:gd name="connsiteY23" fmla="*/ 8780 h 10000"/>
            <a:gd name="connsiteX24" fmla="*/ 8946 w 10000"/>
            <a:gd name="connsiteY24" fmla="*/ 8531 h 10000"/>
            <a:gd name="connsiteX25" fmla="*/ 8946 w 10000"/>
            <a:gd name="connsiteY25" fmla="*/ 8214 h 10000"/>
            <a:gd name="connsiteX26" fmla="*/ 8126 w 10000"/>
            <a:gd name="connsiteY26" fmla="*/ 8010 h 10000"/>
            <a:gd name="connsiteX27" fmla="*/ 7423 w 10000"/>
            <a:gd name="connsiteY27" fmla="*/ 7173 h 10000"/>
            <a:gd name="connsiteX28" fmla="*/ 8126 w 10000"/>
            <a:gd name="connsiteY28" fmla="*/ 6903 h 10000"/>
            <a:gd name="connsiteX29" fmla="*/ 7657 w 10000"/>
            <a:gd name="connsiteY29" fmla="*/ 6767 h 10000"/>
            <a:gd name="connsiteX30" fmla="*/ 7657 w 10000"/>
            <a:gd name="connsiteY30" fmla="*/ 6021 h 10000"/>
            <a:gd name="connsiteX31" fmla="*/ 8594 w 10000"/>
            <a:gd name="connsiteY31" fmla="*/ 5795 h 10000"/>
            <a:gd name="connsiteX32" fmla="*/ 8242 w 10000"/>
            <a:gd name="connsiteY32" fmla="*/ 5614 h 10000"/>
            <a:gd name="connsiteX33" fmla="*/ 7657 w 10000"/>
            <a:gd name="connsiteY33" fmla="*/ 5478 h 10000"/>
            <a:gd name="connsiteX34" fmla="*/ 7774 w 10000"/>
            <a:gd name="connsiteY34" fmla="*/ 5297 h 10000"/>
            <a:gd name="connsiteX35" fmla="*/ 8360 w 10000"/>
            <a:gd name="connsiteY35" fmla="*/ 5139 h 10000"/>
            <a:gd name="connsiteX36" fmla="*/ 8360 w 10000"/>
            <a:gd name="connsiteY36" fmla="*/ 5004 h 10000"/>
            <a:gd name="connsiteX37" fmla="*/ 7539 w 10000"/>
            <a:gd name="connsiteY37" fmla="*/ 4823 h 10000"/>
            <a:gd name="connsiteX38" fmla="*/ 6368 w 10000"/>
            <a:gd name="connsiteY38" fmla="*/ 4687 h 10000"/>
            <a:gd name="connsiteX39" fmla="*/ 7223 w 10000"/>
            <a:gd name="connsiteY39" fmla="*/ 4529 h 10000"/>
            <a:gd name="connsiteX40" fmla="*/ 6310 w 10000"/>
            <a:gd name="connsiteY40" fmla="*/ 4362 h 10000"/>
            <a:gd name="connsiteX41" fmla="*/ 7674 w 10000"/>
            <a:gd name="connsiteY41" fmla="*/ 3943 h 10000"/>
            <a:gd name="connsiteX42" fmla="*/ 8732 w 10000"/>
            <a:gd name="connsiteY42" fmla="*/ 2664 h 10000"/>
            <a:gd name="connsiteX43" fmla="*/ 9262 w 10000"/>
            <a:gd name="connsiteY43" fmla="*/ 1339 h 10000"/>
            <a:gd name="connsiteX44" fmla="*/ 9209 w 10000"/>
            <a:gd name="connsiteY44" fmla="*/ 565 h 10000"/>
            <a:gd name="connsiteX45" fmla="*/ 8828 w 10000"/>
            <a:gd name="connsiteY45" fmla="*/ 0 h 10000"/>
            <a:gd name="connsiteX46" fmla="*/ 6602 w 10000"/>
            <a:gd name="connsiteY46" fmla="*/ 459 h 10000"/>
            <a:gd name="connsiteX47" fmla="*/ 3087 w 10000"/>
            <a:gd name="connsiteY47" fmla="*/ 753 h 10000"/>
            <a:gd name="connsiteX48" fmla="*/ 1675 w 10000"/>
            <a:gd name="connsiteY48" fmla="*/ 934 h 10000"/>
            <a:gd name="connsiteX49" fmla="*/ 0 w 10000"/>
            <a:gd name="connsiteY49"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3513 w 10000"/>
            <a:gd name="connsiteY6" fmla="*/ 4783 h 10000"/>
            <a:gd name="connsiteX7" fmla="*/ 4240 w 10000"/>
            <a:gd name="connsiteY7" fmla="*/ 5016 h 10000"/>
            <a:gd name="connsiteX8" fmla="*/ 3557 w 10000"/>
            <a:gd name="connsiteY8" fmla="*/ 5614 h 10000"/>
            <a:gd name="connsiteX9" fmla="*/ 4025 w 10000"/>
            <a:gd name="connsiteY9" fmla="*/ 5930 h 10000"/>
            <a:gd name="connsiteX10" fmla="*/ 4610 w 10000"/>
            <a:gd name="connsiteY10" fmla="*/ 6157 h 10000"/>
            <a:gd name="connsiteX11" fmla="*/ 4844 w 10000"/>
            <a:gd name="connsiteY11" fmla="*/ 6880 h 10000"/>
            <a:gd name="connsiteX12" fmla="*/ 4375 w 10000"/>
            <a:gd name="connsiteY12" fmla="*/ 7128 h 10000"/>
            <a:gd name="connsiteX13" fmla="*/ 5079 w 10000"/>
            <a:gd name="connsiteY13" fmla="*/ 7173 h 10000"/>
            <a:gd name="connsiteX14" fmla="*/ 5547 w 10000"/>
            <a:gd name="connsiteY14" fmla="*/ 8237 h 10000"/>
            <a:gd name="connsiteX15" fmla="*/ 4962 w 10000"/>
            <a:gd name="connsiteY15" fmla="*/ 8418 h 10000"/>
            <a:gd name="connsiteX16" fmla="*/ 2619 w 10000"/>
            <a:gd name="connsiteY16" fmla="*/ 9118 h 10000"/>
            <a:gd name="connsiteX17" fmla="*/ 159 w 10000"/>
            <a:gd name="connsiteY17" fmla="*/ 9615 h 10000"/>
            <a:gd name="connsiteX18" fmla="*/ 275 w 10000"/>
            <a:gd name="connsiteY18" fmla="*/ 9887 h 10000"/>
            <a:gd name="connsiteX19" fmla="*/ 1331 w 10000"/>
            <a:gd name="connsiteY19" fmla="*/ 9910 h 10000"/>
            <a:gd name="connsiteX20" fmla="*/ 2619 w 10000"/>
            <a:gd name="connsiteY20" fmla="*/ 10000 h 10000"/>
            <a:gd name="connsiteX21" fmla="*/ 5665 w 10000"/>
            <a:gd name="connsiteY21" fmla="*/ 9842 h 10000"/>
            <a:gd name="connsiteX22" fmla="*/ 8360 w 10000"/>
            <a:gd name="connsiteY22" fmla="*/ 9208 h 10000"/>
            <a:gd name="connsiteX23" fmla="*/ 10000 w 10000"/>
            <a:gd name="connsiteY23" fmla="*/ 8780 h 10000"/>
            <a:gd name="connsiteX24" fmla="*/ 8946 w 10000"/>
            <a:gd name="connsiteY24" fmla="*/ 8531 h 10000"/>
            <a:gd name="connsiteX25" fmla="*/ 8946 w 10000"/>
            <a:gd name="connsiteY25" fmla="*/ 8214 h 10000"/>
            <a:gd name="connsiteX26" fmla="*/ 8126 w 10000"/>
            <a:gd name="connsiteY26" fmla="*/ 8010 h 10000"/>
            <a:gd name="connsiteX27" fmla="*/ 7423 w 10000"/>
            <a:gd name="connsiteY27" fmla="*/ 7173 h 10000"/>
            <a:gd name="connsiteX28" fmla="*/ 8126 w 10000"/>
            <a:gd name="connsiteY28" fmla="*/ 6903 h 10000"/>
            <a:gd name="connsiteX29" fmla="*/ 7657 w 10000"/>
            <a:gd name="connsiteY29" fmla="*/ 6767 h 10000"/>
            <a:gd name="connsiteX30" fmla="*/ 7657 w 10000"/>
            <a:gd name="connsiteY30" fmla="*/ 6021 h 10000"/>
            <a:gd name="connsiteX31" fmla="*/ 8594 w 10000"/>
            <a:gd name="connsiteY31" fmla="*/ 5795 h 10000"/>
            <a:gd name="connsiteX32" fmla="*/ 8242 w 10000"/>
            <a:gd name="connsiteY32" fmla="*/ 5614 h 10000"/>
            <a:gd name="connsiteX33" fmla="*/ 7657 w 10000"/>
            <a:gd name="connsiteY33" fmla="*/ 5478 h 10000"/>
            <a:gd name="connsiteX34" fmla="*/ 7774 w 10000"/>
            <a:gd name="connsiteY34" fmla="*/ 5297 h 10000"/>
            <a:gd name="connsiteX35" fmla="*/ 8360 w 10000"/>
            <a:gd name="connsiteY35" fmla="*/ 5139 h 10000"/>
            <a:gd name="connsiteX36" fmla="*/ 8360 w 10000"/>
            <a:gd name="connsiteY36" fmla="*/ 5004 h 10000"/>
            <a:gd name="connsiteX37" fmla="*/ 7539 w 10000"/>
            <a:gd name="connsiteY37" fmla="*/ 4823 h 10000"/>
            <a:gd name="connsiteX38" fmla="*/ 6368 w 10000"/>
            <a:gd name="connsiteY38" fmla="*/ 4687 h 10000"/>
            <a:gd name="connsiteX39" fmla="*/ 7223 w 10000"/>
            <a:gd name="connsiteY39" fmla="*/ 4529 h 10000"/>
            <a:gd name="connsiteX40" fmla="*/ 6310 w 10000"/>
            <a:gd name="connsiteY40" fmla="*/ 4362 h 10000"/>
            <a:gd name="connsiteX41" fmla="*/ 7636 w 10000"/>
            <a:gd name="connsiteY41" fmla="*/ 3980 h 10000"/>
            <a:gd name="connsiteX42" fmla="*/ 8732 w 10000"/>
            <a:gd name="connsiteY42" fmla="*/ 2664 h 10000"/>
            <a:gd name="connsiteX43" fmla="*/ 9262 w 10000"/>
            <a:gd name="connsiteY43" fmla="*/ 1339 h 10000"/>
            <a:gd name="connsiteX44" fmla="*/ 9209 w 10000"/>
            <a:gd name="connsiteY44" fmla="*/ 565 h 10000"/>
            <a:gd name="connsiteX45" fmla="*/ 8828 w 10000"/>
            <a:gd name="connsiteY45" fmla="*/ 0 h 10000"/>
            <a:gd name="connsiteX46" fmla="*/ 6602 w 10000"/>
            <a:gd name="connsiteY46" fmla="*/ 459 h 10000"/>
            <a:gd name="connsiteX47" fmla="*/ 3087 w 10000"/>
            <a:gd name="connsiteY47" fmla="*/ 753 h 10000"/>
            <a:gd name="connsiteX48" fmla="*/ 1675 w 10000"/>
            <a:gd name="connsiteY48" fmla="*/ 934 h 10000"/>
            <a:gd name="connsiteX49" fmla="*/ 0 w 10000"/>
            <a:gd name="connsiteY49"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3513 w 10000"/>
            <a:gd name="connsiteY6" fmla="*/ 4783 h 10000"/>
            <a:gd name="connsiteX7" fmla="*/ 4240 w 10000"/>
            <a:gd name="connsiteY7" fmla="*/ 5016 h 10000"/>
            <a:gd name="connsiteX8" fmla="*/ 3557 w 10000"/>
            <a:gd name="connsiteY8" fmla="*/ 5614 h 10000"/>
            <a:gd name="connsiteX9" fmla="*/ 4025 w 10000"/>
            <a:gd name="connsiteY9" fmla="*/ 5930 h 10000"/>
            <a:gd name="connsiteX10" fmla="*/ 4610 w 10000"/>
            <a:gd name="connsiteY10" fmla="*/ 6157 h 10000"/>
            <a:gd name="connsiteX11" fmla="*/ 4844 w 10000"/>
            <a:gd name="connsiteY11" fmla="*/ 6880 h 10000"/>
            <a:gd name="connsiteX12" fmla="*/ 4375 w 10000"/>
            <a:gd name="connsiteY12" fmla="*/ 7128 h 10000"/>
            <a:gd name="connsiteX13" fmla="*/ 5079 w 10000"/>
            <a:gd name="connsiteY13" fmla="*/ 7173 h 10000"/>
            <a:gd name="connsiteX14" fmla="*/ 5547 w 10000"/>
            <a:gd name="connsiteY14" fmla="*/ 8237 h 10000"/>
            <a:gd name="connsiteX15" fmla="*/ 4962 w 10000"/>
            <a:gd name="connsiteY15" fmla="*/ 8418 h 10000"/>
            <a:gd name="connsiteX16" fmla="*/ 2619 w 10000"/>
            <a:gd name="connsiteY16" fmla="*/ 9118 h 10000"/>
            <a:gd name="connsiteX17" fmla="*/ 159 w 10000"/>
            <a:gd name="connsiteY17" fmla="*/ 9615 h 10000"/>
            <a:gd name="connsiteX18" fmla="*/ 275 w 10000"/>
            <a:gd name="connsiteY18" fmla="*/ 9887 h 10000"/>
            <a:gd name="connsiteX19" fmla="*/ 1331 w 10000"/>
            <a:gd name="connsiteY19" fmla="*/ 9910 h 10000"/>
            <a:gd name="connsiteX20" fmla="*/ 2619 w 10000"/>
            <a:gd name="connsiteY20" fmla="*/ 10000 h 10000"/>
            <a:gd name="connsiteX21" fmla="*/ 5665 w 10000"/>
            <a:gd name="connsiteY21" fmla="*/ 9842 h 10000"/>
            <a:gd name="connsiteX22" fmla="*/ 8360 w 10000"/>
            <a:gd name="connsiteY22" fmla="*/ 9208 h 10000"/>
            <a:gd name="connsiteX23" fmla="*/ 10000 w 10000"/>
            <a:gd name="connsiteY23" fmla="*/ 8780 h 10000"/>
            <a:gd name="connsiteX24" fmla="*/ 8946 w 10000"/>
            <a:gd name="connsiteY24" fmla="*/ 8531 h 10000"/>
            <a:gd name="connsiteX25" fmla="*/ 8946 w 10000"/>
            <a:gd name="connsiteY25" fmla="*/ 8214 h 10000"/>
            <a:gd name="connsiteX26" fmla="*/ 8126 w 10000"/>
            <a:gd name="connsiteY26" fmla="*/ 8010 h 10000"/>
            <a:gd name="connsiteX27" fmla="*/ 7423 w 10000"/>
            <a:gd name="connsiteY27" fmla="*/ 7173 h 10000"/>
            <a:gd name="connsiteX28" fmla="*/ 8126 w 10000"/>
            <a:gd name="connsiteY28" fmla="*/ 6903 h 10000"/>
            <a:gd name="connsiteX29" fmla="*/ 7657 w 10000"/>
            <a:gd name="connsiteY29" fmla="*/ 6767 h 10000"/>
            <a:gd name="connsiteX30" fmla="*/ 7657 w 10000"/>
            <a:gd name="connsiteY30" fmla="*/ 6021 h 10000"/>
            <a:gd name="connsiteX31" fmla="*/ 8594 w 10000"/>
            <a:gd name="connsiteY31" fmla="*/ 5795 h 10000"/>
            <a:gd name="connsiteX32" fmla="*/ 8242 w 10000"/>
            <a:gd name="connsiteY32" fmla="*/ 5614 h 10000"/>
            <a:gd name="connsiteX33" fmla="*/ 7657 w 10000"/>
            <a:gd name="connsiteY33" fmla="*/ 5478 h 10000"/>
            <a:gd name="connsiteX34" fmla="*/ 7774 w 10000"/>
            <a:gd name="connsiteY34" fmla="*/ 5297 h 10000"/>
            <a:gd name="connsiteX35" fmla="*/ 8360 w 10000"/>
            <a:gd name="connsiteY35" fmla="*/ 5139 h 10000"/>
            <a:gd name="connsiteX36" fmla="*/ 8360 w 10000"/>
            <a:gd name="connsiteY36" fmla="*/ 5004 h 10000"/>
            <a:gd name="connsiteX37" fmla="*/ 7539 w 10000"/>
            <a:gd name="connsiteY37" fmla="*/ 4823 h 10000"/>
            <a:gd name="connsiteX38" fmla="*/ 6368 w 10000"/>
            <a:gd name="connsiteY38" fmla="*/ 4687 h 10000"/>
            <a:gd name="connsiteX39" fmla="*/ 7223 w 10000"/>
            <a:gd name="connsiteY39" fmla="*/ 4529 h 10000"/>
            <a:gd name="connsiteX40" fmla="*/ 6310 w 10000"/>
            <a:gd name="connsiteY40" fmla="*/ 4362 h 10000"/>
            <a:gd name="connsiteX41" fmla="*/ 7636 w 10000"/>
            <a:gd name="connsiteY41" fmla="*/ 3980 h 10000"/>
            <a:gd name="connsiteX42" fmla="*/ 8732 w 10000"/>
            <a:gd name="connsiteY42" fmla="*/ 2664 h 10000"/>
            <a:gd name="connsiteX43" fmla="*/ 9262 w 10000"/>
            <a:gd name="connsiteY43" fmla="*/ 1339 h 10000"/>
            <a:gd name="connsiteX44" fmla="*/ 9209 w 10000"/>
            <a:gd name="connsiteY44" fmla="*/ 565 h 10000"/>
            <a:gd name="connsiteX45" fmla="*/ 8828 w 10000"/>
            <a:gd name="connsiteY45" fmla="*/ 0 h 10000"/>
            <a:gd name="connsiteX46" fmla="*/ 6602 w 10000"/>
            <a:gd name="connsiteY46" fmla="*/ 459 h 10000"/>
            <a:gd name="connsiteX47" fmla="*/ 3087 w 10000"/>
            <a:gd name="connsiteY47" fmla="*/ 753 h 10000"/>
            <a:gd name="connsiteX48" fmla="*/ 1675 w 10000"/>
            <a:gd name="connsiteY48" fmla="*/ 934 h 10000"/>
            <a:gd name="connsiteX49" fmla="*/ 0 w 10000"/>
            <a:gd name="connsiteY49"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3513 w 10000"/>
            <a:gd name="connsiteY6" fmla="*/ 4783 h 10000"/>
            <a:gd name="connsiteX7" fmla="*/ 4240 w 10000"/>
            <a:gd name="connsiteY7" fmla="*/ 5016 h 10000"/>
            <a:gd name="connsiteX8" fmla="*/ 3557 w 10000"/>
            <a:gd name="connsiteY8" fmla="*/ 5614 h 10000"/>
            <a:gd name="connsiteX9" fmla="*/ 4025 w 10000"/>
            <a:gd name="connsiteY9" fmla="*/ 5930 h 10000"/>
            <a:gd name="connsiteX10" fmla="*/ 4610 w 10000"/>
            <a:gd name="connsiteY10" fmla="*/ 6157 h 10000"/>
            <a:gd name="connsiteX11" fmla="*/ 4844 w 10000"/>
            <a:gd name="connsiteY11" fmla="*/ 6880 h 10000"/>
            <a:gd name="connsiteX12" fmla="*/ 4375 w 10000"/>
            <a:gd name="connsiteY12" fmla="*/ 7128 h 10000"/>
            <a:gd name="connsiteX13" fmla="*/ 5079 w 10000"/>
            <a:gd name="connsiteY13" fmla="*/ 7173 h 10000"/>
            <a:gd name="connsiteX14" fmla="*/ 5547 w 10000"/>
            <a:gd name="connsiteY14" fmla="*/ 8237 h 10000"/>
            <a:gd name="connsiteX15" fmla="*/ 4962 w 10000"/>
            <a:gd name="connsiteY15" fmla="*/ 8418 h 10000"/>
            <a:gd name="connsiteX16" fmla="*/ 2619 w 10000"/>
            <a:gd name="connsiteY16" fmla="*/ 9118 h 10000"/>
            <a:gd name="connsiteX17" fmla="*/ 159 w 10000"/>
            <a:gd name="connsiteY17" fmla="*/ 9615 h 10000"/>
            <a:gd name="connsiteX18" fmla="*/ 275 w 10000"/>
            <a:gd name="connsiteY18" fmla="*/ 9887 h 10000"/>
            <a:gd name="connsiteX19" fmla="*/ 1331 w 10000"/>
            <a:gd name="connsiteY19" fmla="*/ 9910 h 10000"/>
            <a:gd name="connsiteX20" fmla="*/ 2619 w 10000"/>
            <a:gd name="connsiteY20" fmla="*/ 10000 h 10000"/>
            <a:gd name="connsiteX21" fmla="*/ 5665 w 10000"/>
            <a:gd name="connsiteY21" fmla="*/ 9842 h 10000"/>
            <a:gd name="connsiteX22" fmla="*/ 8360 w 10000"/>
            <a:gd name="connsiteY22" fmla="*/ 9208 h 10000"/>
            <a:gd name="connsiteX23" fmla="*/ 10000 w 10000"/>
            <a:gd name="connsiteY23" fmla="*/ 8780 h 10000"/>
            <a:gd name="connsiteX24" fmla="*/ 8946 w 10000"/>
            <a:gd name="connsiteY24" fmla="*/ 8531 h 10000"/>
            <a:gd name="connsiteX25" fmla="*/ 8946 w 10000"/>
            <a:gd name="connsiteY25" fmla="*/ 8214 h 10000"/>
            <a:gd name="connsiteX26" fmla="*/ 8126 w 10000"/>
            <a:gd name="connsiteY26" fmla="*/ 8010 h 10000"/>
            <a:gd name="connsiteX27" fmla="*/ 7423 w 10000"/>
            <a:gd name="connsiteY27" fmla="*/ 7173 h 10000"/>
            <a:gd name="connsiteX28" fmla="*/ 8126 w 10000"/>
            <a:gd name="connsiteY28" fmla="*/ 6903 h 10000"/>
            <a:gd name="connsiteX29" fmla="*/ 7657 w 10000"/>
            <a:gd name="connsiteY29" fmla="*/ 6767 h 10000"/>
            <a:gd name="connsiteX30" fmla="*/ 7657 w 10000"/>
            <a:gd name="connsiteY30" fmla="*/ 6021 h 10000"/>
            <a:gd name="connsiteX31" fmla="*/ 8594 w 10000"/>
            <a:gd name="connsiteY31" fmla="*/ 5795 h 10000"/>
            <a:gd name="connsiteX32" fmla="*/ 8242 w 10000"/>
            <a:gd name="connsiteY32" fmla="*/ 5614 h 10000"/>
            <a:gd name="connsiteX33" fmla="*/ 7657 w 10000"/>
            <a:gd name="connsiteY33" fmla="*/ 5478 h 10000"/>
            <a:gd name="connsiteX34" fmla="*/ 7774 w 10000"/>
            <a:gd name="connsiteY34" fmla="*/ 5297 h 10000"/>
            <a:gd name="connsiteX35" fmla="*/ 8360 w 10000"/>
            <a:gd name="connsiteY35" fmla="*/ 5139 h 10000"/>
            <a:gd name="connsiteX36" fmla="*/ 8360 w 10000"/>
            <a:gd name="connsiteY36" fmla="*/ 5004 h 10000"/>
            <a:gd name="connsiteX37" fmla="*/ 7539 w 10000"/>
            <a:gd name="connsiteY37" fmla="*/ 4823 h 10000"/>
            <a:gd name="connsiteX38" fmla="*/ 6368 w 10000"/>
            <a:gd name="connsiteY38" fmla="*/ 4687 h 10000"/>
            <a:gd name="connsiteX39" fmla="*/ 7223 w 10000"/>
            <a:gd name="connsiteY39" fmla="*/ 4529 h 10000"/>
            <a:gd name="connsiteX40" fmla="*/ 6310 w 10000"/>
            <a:gd name="connsiteY40" fmla="*/ 4362 h 10000"/>
            <a:gd name="connsiteX41" fmla="*/ 7636 w 10000"/>
            <a:gd name="connsiteY41" fmla="*/ 3980 h 10000"/>
            <a:gd name="connsiteX42" fmla="*/ 8732 w 10000"/>
            <a:gd name="connsiteY42" fmla="*/ 2664 h 10000"/>
            <a:gd name="connsiteX43" fmla="*/ 9262 w 10000"/>
            <a:gd name="connsiteY43" fmla="*/ 1339 h 10000"/>
            <a:gd name="connsiteX44" fmla="*/ 9209 w 10000"/>
            <a:gd name="connsiteY44" fmla="*/ 565 h 10000"/>
            <a:gd name="connsiteX45" fmla="*/ 8828 w 10000"/>
            <a:gd name="connsiteY45" fmla="*/ 0 h 10000"/>
            <a:gd name="connsiteX46" fmla="*/ 6602 w 10000"/>
            <a:gd name="connsiteY46" fmla="*/ 459 h 10000"/>
            <a:gd name="connsiteX47" fmla="*/ 3087 w 10000"/>
            <a:gd name="connsiteY47" fmla="*/ 753 h 10000"/>
            <a:gd name="connsiteX48" fmla="*/ 1675 w 10000"/>
            <a:gd name="connsiteY48" fmla="*/ 934 h 10000"/>
            <a:gd name="connsiteX49" fmla="*/ 0 w 10000"/>
            <a:gd name="connsiteY49"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3513 w 10000"/>
            <a:gd name="connsiteY6" fmla="*/ 4783 h 10000"/>
            <a:gd name="connsiteX7" fmla="*/ 4240 w 10000"/>
            <a:gd name="connsiteY7" fmla="*/ 5016 h 10000"/>
            <a:gd name="connsiteX8" fmla="*/ 3557 w 10000"/>
            <a:gd name="connsiteY8" fmla="*/ 5614 h 10000"/>
            <a:gd name="connsiteX9" fmla="*/ 4025 w 10000"/>
            <a:gd name="connsiteY9" fmla="*/ 5930 h 10000"/>
            <a:gd name="connsiteX10" fmla="*/ 4610 w 10000"/>
            <a:gd name="connsiteY10" fmla="*/ 6157 h 10000"/>
            <a:gd name="connsiteX11" fmla="*/ 4844 w 10000"/>
            <a:gd name="connsiteY11" fmla="*/ 6880 h 10000"/>
            <a:gd name="connsiteX12" fmla="*/ 4375 w 10000"/>
            <a:gd name="connsiteY12" fmla="*/ 7128 h 10000"/>
            <a:gd name="connsiteX13" fmla="*/ 5079 w 10000"/>
            <a:gd name="connsiteY13" fmla="*/ 7173 h 10000"/>
            <a:gd name="connsiteX14" fmla="*/ 5547 w 10000"/>
            <a:gd name="connsiteY14" fmla="*/ 8237 h 10000"/>
            <a:gd name="connsiteX15" fmla="*/ 4962 w 10000"/>
            <a:gd name="connsiteY15" fmla="*/ 8418 h 10000"/>
            <a:gd name="connsiteX16" fmla="*/ 2619 w 10000"/>
            <a:gd name="connsiteY16" fmla="*/ 9118 h 10000"/>
            <a:gd name="connsiteX17" fmla="*/ 159 w 10000"/>
            <a:gd name="connsiteY17" fmla="*/ 9615 h 10000"/>
            <a:gd name="connsiteX18" fmla="*/ 275 w 10000"/>
            <a:gd name="connsiteY18" fmla="*/ 9887 h 10000"/>
            <a:gd name="connsiteX19" fmla="*/ 1331 w 10000"/>
            <a:gd name="connsiteY19" fmla="*/ 9910 h 10000"/>
            <a:gd name="connsiteX20" fmla="*/ 2619 w 10000"/>
            <a:gd name="connsiteY20" fmla="*/ 10000 h 10000"/>
            <a:gd name="connsiteX21" fmla="*/ 5665 w 10000"/>
            <a:gd name="connsiteY21" fmla="*/ 9842 h 10000"/>
            <a:gd name="connsiteX22" fmla="*/ 8360 w 10000"/>
            <a:gd name="connsiteY22" fmla="*/ 9208 h 10000"/>
            <a:gd name="connsiteX23" fmla="*/ 10000 w 10000"/>
            <a:gd name="connsiteY23" fmla="*/ 8780 h 10000"/>
            <a:gd name="connsiteX24" fmla="*/ 8946 w 10000"/>
            <a:gd name="connsiteY24" fmla="*/ 8531 h 10000"/>
            <a:gd name="connsiteX25" fmla="*/ 8946 w 10000"/>
            <a:gd name="connsiteY25" fmla="*/ 8214 h 10000"/>
            <a:gd name="connsiteX26" fmla="*/ 8126 w 10000"/>
            <a:gd name="connsiteY26" fmla="*/ 8010 h 10000"/>
            <a:gd name="connsiteX27" fmla="*/ 7423 w 10000"/>
            <a:gd name="connsiteY27" fmla="*/ 7173 h 10000"/>
            <a:gd name="connsiteX28" fmla="*/ 8126 w 10000"/>
            <a:gd name="connsiteY28" fmla="*/ 6903 h 10000"/>
            <a:gd name="connsiteX29" fmla="*/ 7657 w 10000"/>
            <a:gd name="connsiteY29" fmla="*/ 6767 h 10000"/>
            <a:gd name="connsiteX30" fmla="*/ 7657 w 10000"/>
            <a:gd name="connsiteY30" fmla="*/ 6021 h 10000"/>
            <a:gd name="connsiteX31" fmla="*/ 8594 w 10000"/>
            <a:gd name="connsiteY31" fmla="*/ 5795 h 10000"/>
            <a:gd name="connsiteX32" fmla="*/ 8242 w 10000"/>
            <a:gd name="connsiteY32" fmla="*/ 5614 h 10000"/>
            <a:gd name="connsiteX33" fmla="*/ 7657 w 10000"/>
            <a:gd name="connsiteY33" fmla="*/ 5478 h 10000"/>
            <a:gd name="connsiteX34" fmla="*/ 7774 w 10000"/>
            <a:gd name="connsiteY34" fmla="*/ 5297 h 10000"/>
            <a:gd name="connsiteX35" fmla="*/ 8360 w 10000"/>
            <a:gd name="connsiteY35" fmla="*/ 5139 h 10000"/>
            <a:gd name="connsiteX36" fmla="*/ 8360 w 10000"/>
            <a:gd name="connsiteY36" fmla="*/ 5004 h 10000"/>
            <a:gd name="connsiteX37" fmla="*/ 7539 w 10000"/>
            <a:gd name="connsiteY37" fmla="*/ 4823 h 10000"/>
            <a:gd name="connsiteX38" fmla="*/ 6368 w 10000"/>
            <a:gd name="connsiteY38" fmla="*/ 4687 h 10000"/>
            <a:gd name="connsiteX39" fmla="*/ 7223 w 10000"/>
            <a:gd name="connsiteY39" fmla="*/ 4529 h 10000"/>
            <a:gd name="connsiteX40" fmla="*/ 6310 w 10000"/>
            <a:gd name="connsiteY40" fmla="*/ 4362 h 10000"/>
            <a:gd name="connsiteX41" fmla="*/ 7636 w 10000"/>
            <a:gd name="connsiteY41" fmla="*/ 3980 h 10000"/>
            <a:gd name="connsiteX42" fmla="*/ 8732 w 10000"/>
            <a:gd name="connsiteY42" fmla="*/ 2664 h 10000"/>
            <a:gd name="connsiteX43" fmla="*/ 9262 w 10000"/>
            <a:gd name="connsiteY43" fmla="*/ 1339 h 10000"/>
            <a:gd name="connsiteX44" fmla="*/ 9209 w 10000"/>
            <a:gd name="connsiteY44" fmla="*/ 565 h 10000"/>
            <a:gd name="connsiteX45" fmla="*/ 8828 w 10000"/>
            <a:gd name="connsiteY45" fmla="*/ 0 h 10000"/>
            <a:gd name="connsiteX46" fmla="*/ 6602 w 10000"/>
            <a:gd name="connsiteY46" fmla="*/ 459 h 10000"/>
            <a:gd name="connsiteX47" fmla="*/ 3087 w 10000"/>
            <a:gd name="connsiteY47" fmla="*/ 753 h 10000"/>
            <a:gd name="connsiteX48" fmla="*/ 1675 w 10000"/>
            <a:gd name="connsiteY48" fmla="*/ 934 h 10000"/>
            <a:gd name="connsiteX49" fmla="*/ 0 w 10000"/>
            <a:gd name="connsiteY49"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3513 w 10000"/>
            <a:gd name="connsiteY6" fmla="*/ 4783 h 10000"/>
            <a:gd name="connsiteX7" fmla="*/ 4240 w 10000"/>
            <a:gd name="connsiteY7" fmla="*/ 5016 h 10000"/>
            <a:gd name="connsiteX8" fmla="*/ 3557 w 10000"/>
            <a:gd name="connsiteY8" fmla="*/ 5614 h 10000"/>
            <a:gd name="connsiteX9" fmla="*/ 4025 w 10000"/>
            <a:gd name="connsiteY9" fmla="*/ 5930 h 10000"/>
            <a:gd name="connsiteX10" fmla="*/ 4610 w 10000"/>
            <a:gd name="connsiteY10" fmla="*/ 6157 h 10000"/>
            <a:gd name="connsiteX11" fmla="*/ 4844 w 10000"/>
            <a:gd name="connsiteY11" fmla="*/ 6880 h 10000"/>
            <a:gd name="connsiteX12" fmla="*/ 4375 w 10000"/>
            <a:gd name="connsiteY12" fmla="*/ 7128 h 10000"/>
            <a:gd name="connsiteX13" fmla="*/ 5079 w 10000"/>
            <a:gd name="connsiteY13" fmla="*/ 7173 h 10000"/>
            <a:gd name="connsiteX14" fmla="*/ 5547 w 10000"/>
            <a:gd name="connsiteY14" fmla="*/ 8237 h 10000"/>
            <a:gd name="connsiteX15" fmla="*/ 4962 w 10000"/>
            <a:gd name="connsiteY15" fmla="*/ 8418 h 10000"/>
            <a:gd name="connsiteX16" fmla="*/ 2619 w 10000"/>
            <a:gd name="connsiteY16" fmla="*/ 9118 h 10000"/>
            <a:gd name="connsiteX17" fmla="*/ 159 w 10000"/>
            <a:gd name="connsiteY17" fmla="*/ 9615 h 10000"/>
            <a:gd name="connsiteX18" fmla="*/ 275 w 10000"/>
            <a:gd name="connsiteY18" fmla="*/ 9887 h 10000"/>
            <a:gd name="connsiteX19" fmla="*/ 1331 w 10000"/>
            <a:gd name="connsiteY19" fmla="*/ 9910 h 10000"/>
            <a:gd name="connsiteX20" fmla="*/ 2619 w 10000"/>
            <a:gd name="connsiteY20" fmla="*/ 10000 h 10000"/>
            <a:gd name="connsiteX21" fmla="*/ 5665 w 10000"/>
            <a:gd name="connsiteY21" fmla="*/ 9842 h 10000"/>
            <a:gd name="connsiteX22" fmla="*/ 8360 w 10000"/>
            <a:gd name="connsiteY22" fmla="*/ 9208 h 10000"/>
            <a:gd name="connsiteX23" fmla="*/ 10000 w 10000"/>
            <a:gd name="connsiteY23" fmla="*/ 8780 h 10000"/>
            <a:gd name="connsiteX24" fmla="*/ 8946 w 10000"/>
            <a:gd name="connsiteY24" fmla="*/ 8531 h 10000"/>
            <a:gd name="connsiteX25" fmla="*/ 8946 w 10000"/>
            <a:gd name="connsiteY25" fmla="*/ 8214 h 10000"/>
            <a:gd name="connsiteX26" fmla="*/ 8126 w 10000"/>
            <a:gd name="connsiteY26" fmla="*/ 8010 h 10000"/>
            <a:gd name="connsiteX27" fmla="*/ 7423 w 10000"/>
            <a:gd name="connsiteY27" fmla="*/ 7173 h 10000"/>
            <a:gd name="connsiteX28" fmla="*/ 8126 w 10000"/>
            <a:gd name="connsiteY28" fmla="*/ 6903 h 10000"/>
            <a:gd name="connsiteX29" fmla="*/ 7657 w 10000"/>
            <a:gd name="connsiteY29" fmla="*/ 6767 h 10000"/>
            <a:gd name="connsiteX30" fmla="*/ 7657 w 10000"/>
            <a:gd name="connsiteY30" fmla="*/ 6021 h 10000"/>
            <a:gd name="connsiteX31" fmla="*/ 8594 w 10000"/>
            <a:gd name="connsiteY31" fmla="*/ 5795 h 10000"/>
            <a:gd name="connsiteX32" fmla="*/ 8242 w 10000"/>
            <a:gd name="connsiteY32" fmla="*/ 5614 h 10000"/>
            <a:gd name="connsiteX33" fmla="*/ 7657 w 10000"/>
            <a:gd name="connsiteY33" fmla="*/ 5478 h 10000"/>
            <a:gd name="connsiteX34" fmla="*/ 7774 w 10000"/>
            <a:gd name="connsiteY34" fmla="*/ 5297 h 10000"/>
            <a:gd name="connsiteX35" fmla="*/ 8360 w 10000"/>
            <a:gd name="connsiteY35" fmla="*/ 5139 h 10000"/>
            <a:gd name="connsiteX36" fmla="*/ 8360 w 10000"/>
            <a:gd name="connsiteY36" fmla="*/ 5004 h 10000"/>
            <a:gd name="connsiteX37" fmla="*/ 7539 w 10000"/>
            <a:gd name="connsiteY37" fmla="*/ 4823 h 10000"/>
            <a:gd name="connsiteX38" fmla="*/ 6368 w 10000"/>
            <a:gd name="connsiteY38" fmla="*/ 4687 h 10000"/>
            <a:gd name="connsiteX39" fmla="*/ 7223 w 10000"/>
            <a:gd name="connsiteY39" fmla="*/ 4529 h 10000"/>
            <a:gd name="connsiteX40" fmla="*/ 6310 w 10000"/>
            <a:gd name="connsiteY40" fmla="*/ 4362 h 10000"/>
            <a:gd name="connsiteX41" fmla="*/ 7636 w 10000"/>
            <a:gd name="connsiteY41" fmla="*/ 3980 h 10000"/>
            <a:gd name="connsiteX42" fmla="*/ 8732 w 10000"/>
            <a:gd name="connsiteY42" fmla="*/ 2664 h 10000"/>
            <a:gd name="connsiteX43" fmla="*/ 9262 w 10000"/>
            <a:gd name="connsiteY43" fmla="*/ 1339 h 10000"/>
            <a:gd name="connsiteX44" fmla="*/ 9209 w 10000"/>
            <a:gd name="connsiteY44" fmla="*/ 565 h 10000"/>
            <a:gd name="connsiteX45" fmla="*/ 8828 w 10000"/>
            <a:gd name="connsiteY45" fmla="*/ 0 h 10000"/>
            <a:gd name="connsiteX46" fmla="*/ 6602 w 10000"/>
            <a:gd name="connsiteY46" fmla="*/ 459 h 10000"/>
            <a:gd name="connsiteX47" fmla="*/ 3087 w 10000"/>
            <a:gd name="connsiteY47" fmla="*/ 753 h 10000"/>
            <a:gd name="connsiteX48" fmla="*/ 1675 w 10000"/>
            <a:gd name="connsiteY48" fmla="*/ 934 h 10000"/>
            <a:gd name="connsiteX49" fmla="*/ 0 w 10000"/>
            <a:gd name="connsiteY49"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3513 w 10000"/>
            <a:gd name="connsiteY6" fmla="*/ 4783 h 10000"/>
            <a:gd name="connsiteX7" fmla="*/ 4240 w 10000"/>
            <a:gd name="connsiteY7" fmla="*/ 5016 h 10000"/>
            <a:gd name="connsiteX8" fmla="*/ 3557 w 10000"/>
            <a:gd name="connsiteY8" fmla="*/ 5614 h 10000"/>
            <a:gd name="connsiteX9" fmla="*/ 4025 w 10000"/>
            <a:gd name="connsiteY9" fmla="*/ 5930 h 10000"/>
            <a:gd name="connsiteX10" fmla="*/ 4610 w 10000"/>
            <a:gd name="connsiteY10" fmla="*/ 6157 h 10000"/>
            <a:gd name="connsiteX11" fmla="*/ 4844 w 10000"/>
            <a:gd name="connsiteY11" fmla="*/ 6880 h 10000"/>
            <a:gd name="connsiteX12" fmla="*/ 4375 w 10000"/>
            <a:gd name="connsiteY12" fmla="*/ 7128 h 10000"/>
            <a:gd name="connsiteX13" fmla="*/ 5079 w 10000"/>
            <a:gd name="connsiteY13" fmla="*/ 7173 h 10000"/>
            <a:gd name="connsiteX14" fmla="*/ 5547 w 10000"/>
            <a:gd name="connsiteY14" fmla="*/ 8237 h 10000"/>
            <a:gd name="connsiteX15" fmla="*/ 4962 w 10000"/>
            <a:gd name="connsiteY15" fmla="*/ 8418 h 10000"/>
            <a:gd name="connsiteX16" fmla="*/ 2619 w 10000"/>
            <a:gd name="connsiteY16" fmla="*/ 9118 h 10000"/>
            <a:gd name="connsiteX17" fmla="*/ 159 w 10000"/>
            <a:gd name="connsiteY17" fmla="*/ 9615 h 10000"/>
            <a:gd name="connsiteX18" fmla="*/ 275 w 10000"/>
            <a:gd name="connsiteY18" fmla="*/ 9887 h 10000"/>
            <a:gd name="connsiteX19" fmla="*/ 1331 w 10000"/>
            <a:gd name="connsiteY19" fmla="*/ 9910 h 10000"/>
            <a:gd name="connsiteX20" fmla="*/ 2619 w 10000"/>
            <a:gd name="connsiteY20" fmla="*/ 10000 h 10000"/>
            <a:gd name="connsiteX21" fmla="*/ 5665 w 10000"/>
            <a:gd name="connsiteY21" fmla="*/ 9842 h 10000"/>
            <a:gd name="connsiteX22" fmla="*/ 8360 w 10000"/>
            <a:gd name="connsiteY22" fmla="*/ 9208 h 10000"/>
            <a:gd name="connsiteX23" fmla="*/ 10000 w 10000"/>
            <a:gd name="connsiteY23" fmla="*/ 8780 h 10000"/>
            <a:gd name="connsiteX24" fmla="*/ 8946 w 10000"/>
            <a:gd name="connsiteY24" fmla="*/ 8531 h 10000"/>
            <a:gd name="connsiteX25" fmla="*/ 8946 w 10000"/>
            <a:gd name="connsiteY25" fmla="*/ 8214 h 10000"/>
            <a:gd name="connsiteX26" fmla="*/ 8126 w 10000"/>
            <a:gd name="connsiteY26" fmla="*/ 8010 h 10000"/>
            <a:gd name="connsiteX27" fmla="*/ 7423 w 10000"/>
            <a:gd name="connsiteY27" fmla="*/ 7173 h 10000"/>
            <a:gd name="connsiteX28" fmla="*/ 8126 w 10000"/>
            <a:gd name="connsiteY28" fmla="*/ 6903 h 10000"/>
            <a:gd name="connsiteX29" fmla="*/ 7657 w 10000"/>
            <a:gd name="connsiteY29" fmla="*/ 6767 h 10000"/>
            <a:gd name="connsiteX30" fmla="*/ 7657 w 10000"/>
            <a:gd name="connsiteY30" fmla="*/ 6021 h 10000"/>
            <a:gd name="connsiteX31" fmla="*/ 8594 w 10000"/>
            <a:gd name="connsiteY31" fmla="*/ 5795 h 10000"/>
            <a:gd name="connsiteX32" fmla="*/ 8242 w 10000"/>
            <a:gd name="connsiteY32" fmla="*/ 5614 h 10000"/>
            <a:gd name="connsiteX33" fmla="*/ 7657 w 10000"/>
            <a:gd name="connsiteY33" fmla="*/ 5478 h 10000"/>
            <a:gd name="connsiteX34" fmla="*/ 7774 w 10000"/>
            <a:gd name="connsiteY34" fmla="*/ 5297 h 10000"/>
            <a:gd name="connsiteX35" fmla="*/ 8360 w 10000"/>
            <a:gd name="connsiteY35" fmla="*/ 5139 h 10000"/>
            <a:gd name="connsiteX36" fmla="*/ 8360 w 10000"/>
            <a:gd name="connsiteY36" fmla="*/ 5004 h 10000"/>
            <a:gd name="connsiteX37" fmla="*/ 7539 w 10000"/>
            <a:gd name="connsiteY37" fmla="*/ 4823 h 10000"/>
            <a:gd name="connsiteX38" fmla="*/ 6676 w 10000"/>
            <a:gd name="connsiteY38" fmla="*/ 4687 h 10000"/>
            <a:gd name="connsiteX39" fmla="*/ 7223 w 10000"/>
            <a:gd name="connsiteY39" fmla="*/ 4529 h 10000"/>
            <a:gd name="connsiteX40" fmla="*/ 6310 w 10000"/>
            <a:gd name="connsiteY40" fmla="*/ 4362 h 10000"/>
            <a:gd name="connsiteX41" fmla="*/ 7636 w 10000"/>
            <a:gd name="connsiteY41" fmla="*/ 3980 h 10000"/>
            <a:gd name="connsiteX42" fmla="*/ 8732 w 10000"/>
            <a:gd name="connsiteY42" fmla="*/ 2664 h 10000"/>
            <a:gd name="connsiteX43" fmla="*/ 9262 w 10000"/>
            <a:gd name="connsiteY43" fmla="*/ 1339 h 10000"/>
            <a:gd name="connsiteX44" fmla="*/ 9209 w 10000"/>
            <a:gd name="connsiteY44" fmla="*/ 565 h 10000"/>
            <a:gd name="connsiteX45" fmla="*/ 8828 w 10000"/>
            <a:gd name="connsiteY45" fmla="*/ 0 h 10000"/>
            <a:gd name="connsiteX46" fmla="*/ 6602 w 10000"/>
            <a:gd name="connsiteY46" fmla="*/ 459 h 10000"/>
            <a:gd name="connsiteX47" fmla="*/ 3087 w 10000"/>
            <a:gd name="connsiteY47" fmla="*/ 753 h 10000"/>
            <a:gd name="connsiteX48" fmla="*/ 1675 w 10000"/>
            <a:gd name="connsiteY48" fmla="*/ 934 h 10000"/>
            <a:gd name="connsiteX49" fmla="*/ 0 w 10000"/>
            <a:gd name="connsiteY49"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3513 w 10000"/>
            <a:gd name="connsiteY6" fmla="*/ 4783 h 10000"/>
            <a:gd name="connsiteX7" fmla="*/ 4240 w 10000"/>
            <a:gd name="connsiteY7" fmla="*/ 5016 h 10000"/>
            <a:gd name="connsiteX8" fmla="*/ 3557 w 10000"/>
            <a:gd name="connsiteY8" fmla="*/ 5614 h 10000"/>
            <a:gd name="connsiteX9" fmla="*/ 4025 w 10000"/>
            <a:gd name="connsiteY9" fmla="*/ 5930 h 10000"/>
            <a:gd name="connsiteX10" fmla="*/ 4610 w 10000"/>
            <a:gd name="connsiteY10" fmla="*/ 6157 h 10000"/>
            <a:gd name="connsiteX11" fmla="*/ 4844 w 10000"/>
            <a:gd name="connsiteY11" fmla="*/ 6880 h 10000"/>
            <a:gd name="connsiteX12" fmla="*/ 4375 w 10000"/>
            <a:gd name="connsiteY12" fmla="*/ 7128 h 10000"/>
            <a:gd name="connsiteX13" fmla="*/ 5079 w 10000"/>
            <a:gd name="connsiteY13" fmla="*/ 7173 h 10000"/>
            <a:gd name="connsiteX14" fmla="*/ 5547 w 10000"/>
            <a:gd name="connsiteY14" fmla="*/ 8237 h 10000"/>
            <a:gd name="connsiteX15" fmla="*/ 4962 w 10000"/>
            <a:gd name="connsiteY15" fmla="*/ 8418 h 10000"/>
            <a:gd name="connsiteX16" fmla="*/ 2619 w 10000"/>
            <a:gd name="connsiteY16" fmla="*/ 9118 h 10000"/>
            <a:gd name="connsiteX17" fmla="*/ 159 w 10000"/>
            <a:gd name="connsiteY17" fmla="*/ 9615 h 10000"/>
            <a:gd name="connsiteX18" fmla="*/ 275 w 10000"/>
            <a:gd name="connsiteY18" fmla="*/ 9887 h 10000"/>
            <a:gd name="connsiteX19" fmla="*/ 1331 w 10000"/>
            <a:gd name="connsiteY19" fmla="*/ 9910 h 10000"/>
            <a:gd name="connsiteX20" fmla="*/ 2619 w 10000"/>
            <a:gd name="connsiteY20" fmla="*/ 10000 h 10000"/>
            <a:gd name="connsiteX21" fmla="*/ 5665 w 10000"/>
            <a:gd name="connsiteY21" fmla="*/ 9842 h 10000"/>
            <a:gd name="connsiteX22" fmla="*/ 8360 w 10000"/>
            <a:gd name="connsiteY22" fmla="*/ 9208 h 10000"/>
            <a:gd name="connsiteX23" fmla="*/ 10000 w 10000"/>
            <a:gd name="connsiteY23" fmla="*/ 8780 h 10000"/>
            <a:gd name="connsiteX24" fmla="*/ 8946 w 10000"/>
            <a:gd name="connsiteY24" fmla="*/ 8531 h 10000"/>
            <a:gd name="connsiteX25" fmla="*/ 8946 w 10000"/>
            <a:gd name="connsiteY25" fmla="*/ 8214 h 10000"/>
            <a:gd name="connsiteX26" fmla="*/ 8126 w 10000"/>
            <a:gd name="connsiteY26" fmla="*/ 8010 h 10000"/>
            <a:gd name="connsiteX27" fmla="*/ 7423 w 10000"/>
            <a:gd name="connsiteY27" fmla="*/ 7173 h 10000"/>
            <a:gd name="connsiteX28" fmla="*/ 8126 w 10000"/>
            <a:gd name="connsiteY28" fmla="*/ 6903 h 10000"/>
            <a:gd name="connsiteX29" fmla="*/ 7657 w 10000"/>
            <a:gd name="connsiteY29" fmla="*/ 6767 h 10000"/>
            <a:gd name="connsiteX30" fmla="*/ 7657 w 10000"/>
            <a:gd name="connsiteY30" fmla="*/ 6021 h 10000"/>
            <a:gd name="connsiteX31" fmla="*/ 8594 w 10000"/>
            <a:gd name="connsiteY31" fmla="*/ 5795 h 10000"/>
            <a:gd name="connsiteX32" fmla="*/ 8242 w 10000"/>
            <a:gd name="connsiteY32" fmla="*/ 5614 h 10000"/>
            <a:gd name="connsiteX33" fmla="*/ 7657 w 10000"/>
            <a:gd name="connsiteY33" fmla="*/ 5478 h 10000"/>
            <a:gd name="connsiteX34" fmla="*/ 7774 w 10000"/>
            <a:gd name="connsiteY34" fmla="*/ 5297 h 10000"/>
            <a:gd name="connsiteX35" fmla="*/ 8360 w 10000"/>
            <a:gd name="connsiteY35" fmla="*/ 5139 h 10000"/>
            <a:gd name="connsiteX36" fmla="*/ 8360 w 10000"/>
            <a:gd name="connsiteY36" fmla="*/ 5004 h 10000"/>
            <a:gd name="connsiteX37" fmla="*/ 7539 w 10000"/>
            <a:gd name="connsiteY37" fmla="*/ 4823 h 10000"/>
            <a:gd name="connsiteX38" fmla="*/ 6676 w 10000"/>
            <a:gd name="connsiteY38" fmla="*/ 4687 h 10000"/>
            <a:gd name="connsiteX39" fmla="*/ 7223 w 10000"/>
            <a:gd name="connsiteY39" fmla="*/ 4529 h 10000"/>
            <a:gd name="connsiteX40" fmla="*/ 6310 w 10000"/>
            <a:gd name="connsiteY40" fmla="*/ 4362 h 10000"/>
            <a:gd name="connsiteX41" fmla="*/ 7636 w 10000"/>
            <a:gd name="connsiteY41" fmla="*/ 3980 h 10000"/>
            <a:gd name="connsiteX42" fmla="*/ 8732 w 10000"/>
            <a:gd name="connsiteY42" fmla="*/ 2664 h 10000"/>
            <a:gd name="connsiteX43" fmla="*/ 9262 w 10000"/>
            <a:gd name="connsiteY43" fmla="*/ 1339 h 10000"/>
            <a:gd name="connsiteX44" fmla="*/ 9209 w 10000"/>
            <a:gd name="connsiteY44" fmla="*/ 565 h 10000"/>
            <a:gd name="connsiteX45" fmla="*/ 8828 w 10000"/>
            <a:gd name="connsiteY45" fmla="*/ 0 h 10000"/>
            <a:gd name="connsiteX46" fmla="*/ 6602 w 10000"/>
            <a:gd name="connsiteY46" fmla="*/ 459 h 10000"/>
            <a:gd name="connsiteX47" fmla="*/ 3087 w 10000"/>
            <a:gd name="connsiteY47" fmla="*/ 753 h 10000"/>
            <a:gd name="connsiteX48" fmla="*/ 1675 w 10000"/>
            <a:gd name="connsiteY48" fmla="*/ 934 h 10000"/>
            <a:gd name="connsiteX49" fmla="*/ 0 w 10000"/>
            <a:gd name="connsiteY49"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3513 w 10000"/>
            <a:gd name="connsiteY6" fmla="*/ 4783 h 10000"/>
            <a:gd name="connsiteX7" fmla="*/ 4240 w 10000"/>
            <a:gd name="connsiteY7" fmla="*/ 5016 h 10000"/>
            <a:gd name="connsiteX8" fmla="*/ 3557 w 10000"/>
            <a:gd name="connsiteY8" fmla="*/ 5614 h 10000"/>
            <a:gd name="connsiteX9" fmla="*/ 4025 w 10000"/>
            <a:gd name="connsiteY9" fmla="*/ 5930 h 10000"/>
            <a:gd name="connsiteX10" fmla="*/ 4610 w 10000"/>
            <a:gd name="connsiteY10" fmla="*/ 6157 h 10000"/>
            <a:gd name="connsiteX11" fmla="*/ 4844 w 10000"/>
            <a:gd name="connsiteY11" fmla="*/ 6880 h 10000"/>
            <a:gd name="connsiteX12" fmla="*/ 4375 w 10000"/>
            <a:gd name="connsiteY12" fmla="*/ 7128 h 10000"/>
            <a:gd name="connsiteX13" fmla="*/ 5079 w 10000"/>
            <a:gd name="connsiteY13" fmla="*/ 7173 h 10000"/>
            <a:gd name="connsiteX14" fmla="*/ 5547 w 10000"/>
            <a:gd name="connsiteY14" fmla="*/ 8237 h 10000"/>
            <a:gd name="connsiteX15" fmla="*/ 4962 w 10000"/>
            <a:gd name="connsiteY15" fmla="*/ 8418 h 10000"/>
            <a:gd name="connsiteX16" fmla="*/ 2619 w 10000"/>
            <a:gd name="connsiteY16" fmla="*/ 9118 h 10000"/>
            <a:gd name="connsiteX17" fmla="*/ 159 w 10000"/>
            <a:gd name="connsiteY17" fmla="*/ 9615 h 10000"/>
            <a:gd name="connsiteX18" fmla="*/ 275 w 10000"/>
            <a:gd name="connsiteY18" fmla="*/ 9887 h 10000"/>
            <a:gd name="connsiteX19" fmla="*/ 1331 w 10000"/>
            <a:gd name="connsiteY19" fmla="*/ 9910 h 10000"/>
            <a:gd name="connsiteX20" fmla="*/ 2619 w 10000"/>
            <a:gd name="connsiteY20" fmla="*/ 10000 h 10000"/>
            <a:gd name="connsiteX21" fmla="*/ 5665 w 10000"/>
            <a:gd name="connsiteY21" fmla="*/ 9842 h 10000"/>
            <a:gd name="connsiteX22" fmla="*/ 8360 w 10000"/>
            <a:gd name="connsiteY22" fmla="*/ 9208 h 10000"/>
            <a:gd name="connsiteX23" fmla="*/ 10000 w 10000"/>
            <a:gd name="connsiteY23" fmla="*/ 8780 h 10000"/>
            <a:gd name="connsiteX24" fmla="*/ 8946 w 10000"/>
            <a:gd name="connsiteY24" fmla="*/ 8531 h 10000"/>
            <a:gd name="connsiteX25" fmla="*/ 8946 w 10000"/>
            <a:gd name="connsiteY25" fmla="*/ 8214 h 10000"/>
            <a:gd name="connsiteX26" fmla="*/ 8126 w 10000"/>
            <a:gd name="connsiteY26" fmla="*/ 8010 h 10000"/>
            <a:gd name="connsiteX27" fmla="*/ 7423 w 10000"/>
            <a:gd name="connsiteY27" fmla="*/ 7173 h 10000"/>
            <a:gd name="connsiteX28" fmla="*/ 8126 w 10000"/>
            <a:gd name="connsiteY28" fmla="*/ 6903 h 10000"/>
            <a:gd name="connsiteX29" fmla="*/ 7657 w 10000"/>
            <a:gd name="connsiteY29" fmla="*/ 6767 h 10000"/>
            <a:gd name="connsiteX30" fmla="*/ 7657 w 10000"/>
            <a:gd name="connsiteY30" fmla="*/ 6021 h 10000"/>
            <a:gd name="connsiteX31" fmla="*/ 8594 w 10000"/>
            <a:gd name="connsiteY31" fmla="*/ 5795 h 10000"/>
            <a:gd name="connsiteX32" fmla="*/ 8242 w 10000"/>
            <a:gd name="connsiteY32" fmla="*/ 5614 h 10000"/>
            <a:gd name="connsiteX33" fmla="*/ 7657 w 10000"/>
            <a:gd name="connsiteY33" fmla="*/ 5478 h 10000"/>
            <a:gd name="connsiteX34" fmla="*/ 7774 w 10000"/>
            <a:gd name="connsiteY34" fmla="*/ 5297 h 10000"/>
            <a:gd name="connsiteX35" fmla="*/ 8360 w 10000"/>
            <a:gd name="connsiteY35" fmla="*/ 5139 h 10000"/>
            <a:gd name="connsiteX36" fmla="*/ 8360 w 10000"/>
            <a:gd name="connsiteY36" fmla="*/ 5004 h 10000"/>
            <a:gd name="connsiteX37" fmla="*/ 7539 w 10000"/>
            <a:gd name="connsiteY37" fmla="*/ 4823 h 10000"/>
            <a:gd name="connsiteX38" fmla="*/ 6657 w 10000"/>
            <a:gd name="connsiteY38" fmla="*/ 4719 h 10000"/>
            <a:gd name="connsiteX39" fmla="*/ 7223 w 10000"/>
            <a:gd name="connsiteY39" fmla="*/ 4529 h 10000"/>
            <a:gd name="connsiteX40" fmla="*/ 6310 w 10000"/>
            <a:gd name="connsiteY40" fmla="*/ 4362 h 10000"/>
            <a:gd name="connsiteX41" fmla="*/ 7636 w 10000"/>
            <a:gd name="connsiteY41" fmla="*/ 3980 h 10000"/>
            <a:gd name="connsiteX42" fmla="*/ 8732 w 10000"/>
            <a:gd name="connsiteY42" fmla="*/ 2664 h 10000"/>
            <a:gd name="connsiteX43" fmla="*/ 9262 w 10000"/>
            <a:gd name="connsiteY43" fmla="*/ 1339 h 10000"/>
            <a:gd name="connsiteX44" fmla="*/ 9209 w 10000"/>
            <a:gd name="connsiteY44" fmla="*/ 565 h 10000"/>
            <a:gd name="connsiteX45" fmla="*/ 8828 w 10000"/>
            <a:gd name="connsiteY45" fmla="*/ 0 h 10000"/>
            <a:gd name="connsiteX46" fmla="*/ 6602 w 10000"/>
            <a:gd name="connsiteY46" fmla="*/ 459 h 10000"/>
            <a:gd name="connsiteX47" fmla="*/ 3087 w 10000"/>
            <a:gd name="connsiteY47" fmla="*/ 753 h 10000"/>
            <a:gd name="connsiteX48" fmla="*/ 1675 w 10000"/>
            <a:gd name="connsiteY48" fmla="*/ 934 h 10000"/>
            <a:gd name="connsiteX49" fmla="*/ 0 w 10000"/>
            <a:gd name="connsiteY49"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4474 w 10000"/>
            <a:gd name="connsiteY6" fmla="*/ 4740 h 10000"/>
            <a:gd name="connsiteX7" fmla="*/ 4240 w 10000"/>
            <a:gd name="connsiteY7" fmla="*/ 5016 h 10000"/>
            <a:gd name="connsiteX8" fmla="*/ 3557 w 10000"/>
            <a:gd name="connsiteY8" fmla="*/ 5614 h 10000"/>
            <a:gd name="connsiteX9" fmla="*/ 4025 w 10000"/>
            <a:gd name="connsiteY9" fmla="*/ 5930 h 10000"/>
            <a:gd name="connsiteX10" fmla="*/ 4610 w 10000"/>
            <a:gd name="connsiteY10" fmla="*/ 6157 h 10000"/>
            <a:gd name="connsiteX11" fmla="*/ 4844 w 10000"/>
            <a:gd name="connsiteY11" fmla="*/ 6880 h 10000"/>
            <a:gd name="connsiteX12" fmla="*/ 4375 w 10000"/>
            <a:gd name="connsiteY12" fmla="*/ 7128 h 10000"/>
            <a:gd name="connsiteX13" fmla="*/ 5079 w 10000"/>
            <a:gd name="connsiteY13" fmla="*/ 7173 h 10000"/>
            <a:gd name="connsiteX14" fmla="*/ 5547 w 10000"/>
            <a:gd name="connsiteY14" fmla="*/ 8237 h 10000"/>
            <a:gd name="connsiteX15" fmla="*/ 4962 w 10000"/>
            <a:gd name="connsiteY15" fmla="*/ 8418 h 10000"/>
            <a:gd name="connsiteX16" fmla="*/ 2619 w 10000"/>
            <a:gd name="connsiteY16" fmla="*/ 9118 h 10000"/>
            <a:gd name="connsiteX17" fmla="*/ 159 w 10000"/>
            <a:gd name="connsiteY17" fmla="*/ 9615 h 10000"/>
            <a:gd name="connsiteX18" fmla="*/ 275 w 10000"/>
            <a:gd name="connsiteY18" fmla="*/ 9887 h 10000"/>
            <a:gd name="connsiteX19" fmla="*/ 1331 w 10000"/>
            <a:gd name="connsiteY19" fmla="*/ 9910 h 10000"/>
            <a:gd name="connsiteX20" fmla="*/ 2619 w 10000"/>
            <a:gd name="connsiteY20" fmla="*/ 10000 h 10000"/>
            <a:gd name="connsiteX21" fmla="*/ 5665 w 10000"/>
            <a:gd name="connsiteY21" fmla="*/ 9842 h 10000"/>
            <a:gd name="connsiteX22" fmla="*/ 8360 w 10000"/>
            <a:gd name="connsiteY22" fmla="*/ 9208 h 10000"/>
            <a:gd name="connsiteX23" fmla="*/ 10000 w 10000"/>
            <a:gd name="connsiteY23" fmla="*/ 8780 h 10000"/>
            <a:gd name="connsiteX24" fmla="*/ 8946 w 10000"/>
            <a:gd name="connsiteY24" fmla="*/ 8531 h 10000"/>
            <a:gd name="connsiteX25" fmla="*/ 8946 w 10000"/>
            <a:gd name="connsiteY25" fmla="*/ 8214 h 10000"/>
            <a:gd name="connsiteX26" fmla="*/ 8126 w 10000"/>
            <a:gd name="connsiteY26" fmla="*/ 8010 h 10000"/>
            <a:gd name="connsiteX27" fmla="*/ 7423 w 10000"/>
            <a:gd name="connsiteY27" fmla="*/ 7173 h 10000"/>
            <a:gd name="connsiteX28" fmla="*/ 8126 w 10000"/>
            <a:gd name="connsiteY28" fmla="*/ 6903 h 10000"/>
            <a:gd name="connsiteX29" fmla="*/ 7657 w 10000"/>
            <a:gd name="connsiteY29" fmla="*/ 6767 h 10000"/>
            <a:gd name="connsiteX30" fmla="*/ 7657 w 10000"/>
            <a:gd name="connsiteY30" fmla="*/ 6021 h 10000"/>
            <a:gd name="connsiteX31" fmla="*/ 8594 w 10000"/>
            <a:gd name="connsiteY31" fmla="*/ 5795 h 10000"/>
            <a:gd name="connsiteX32" fmla="*/ 8242 w 10000"/>
            <a:gd name="connsiteY32" fmla="*/ 5614 h 10000"/>
            <a:gd name="connsiteX33" fmla="*/ 7657 w 10000"/>
            <a:gd name="connsiteY33" fmla="*/ 5478 h 10000"/>
            <a:gd name="connsiteX34" fmla="*/ 7774 w 10000"/>
            <a:gd name="connsiteY34" fmla="*/ 5297 h 10000"/>
            <a:gd name="connsiteX35" fmla="*/ 8360 w 10000"/>
            <a:gd name="connsiteY35" fmla="*/ 5139 h 10000"/>
            <a:gd name="connsiteX36" fmla="*/ 8360 w 10000"/>
            <a:gd name="connsiteY36" fmla="*/ 5004 h 10000"/>
            <a:gd name="connsiteX37" fmla="*/ 7539 w 10000"/>
            <a:gd name="connsiteY37" fmla="*/ 4823 h 10000"/>
            <a:gd name="connsiteX38" fmla="*/ 6657 w 10000"/>
            <a:gd name="connsiteY38" fmla="*/ 4719 h 10000"/>
            <a:gd name="connsiteX39" fmla="*/ 7223 w 10000"/>
            <a:gd name="connsiteY39" fmla="*/ 4529 h 10000"/>
            <a:gd name="connsiteX40" fmla="*/ 6310 w 10000"/>
            <a:gd name="connsiteY40" fmla="*/ 4362 h 10000"/>
            <a:gd name="connsiteX41" fmla="*/ 7636 w 10000"/>
            <a:gd name="connsiteY41" fmla="*/ 3980 h 10000"/>
            <a:gd name="connsiteX42" fmla="*/ 8732 w 10000"/>
            <a:gd name="connsiteY42" fmla="*/ 2664 h 10000"/>
            <a:gd name="connsiteX43" fmla="*/ 9262 w 10000"/>
            <a:gd name="connsiteY43" fmla="*/ 1339 h 10000"/>
            <a:gd name="connsiteX44" fmla="*/ 9209 w 10000"/>
            <a:gd name="connsiteY44" fmla="*/ 565 h 10000"/>
            <a:gd name="connsiteX45" fmla="*/ 8828 w 10000"/>
            <a:gd name="connsiteY45" fmla="*/ 0 h 10000"/>
            <a:gd name="connsiteX46" fmla="*/ 6602 w 10000"/>
            <a:gd name="connsiteY46" fmla="*/ 459 h 10000"/>
            <a:gd name="connsiteX47" fmla="*/ 3087 w 10000"/>
            <a:gd name="connsiteY47" fmla="*/ 753 h 10000"/>
            <a:gd name="connsiteX48" fmla="*/ 1675 w 10000"/>
            <a:gd name="connsiteY48" fmla="*/ 934 h 10000"/>
            <a:gd name="connsiteX49" fmla="*/ 0 w 10000"/>
            <a:gd name="connsiteY49"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4474 w 10000"/>
            <a:gd name="connsiteY6" fmla="*/ 4740 h 10000"/>
            <a:gd name="connsiteX7" fmla="*/ 4240 w 10000"/>
            <a:gd name="connsiteY7" fmla="*/ 5016 h 10000"/>
            <a:gd name="connsiteX8" fmla="*/ 3557 w 10000"/>
            <a:gd name="connsiteY8" fmla="*/ 5614 h 10000"/>
            <a:gd name="connsiteX9" fmla="*/ 4025 w 10000"/>
            <a:gd name="connsiteY9" fmla="*/ 5930 h 10000"/>
            <a:gd name="connsiteX10" fmla="*/ 4610 w 10000"/>
            <a:gd name="connsiteY10" fmla="*/ 6157 h 10000"/>
            <a:gd name="connsiteX11" fmla="*/ 4844 w 10000"/>
            <a:gd name="connsiteY11" fmla="*/ 6880 h 10000"/>
            <a:gd name="connsiteX12" fmla="*/ 4375 w 10000"/>
            <a:gd name="connsiteY12" fmla="*/ 7128 h 10000"/>
            <a:gd name="connsiteX13" fmla="*/ 5079 w 10000"/>
            <a:gd name="connsiteY13" fmla="*/ 7173 h 10000"/>
            <a:gd name="connsiteX14" fmla="*/ 5547 w 10000"/>
            <a:gd name="connsiteY14" fmla="*/ 8237 h 10000"/>
            <a:gd name="connsiteX15" fmla="*/ 4962 w 10000"/>
            <a:gd name="connsiteY15" fmla="*/ 8418 h 10000"/>
            <a:gd name="connsiteX16" fmla="*/ 2619 w 10000"/>
            <a:gd name="connsiteY16" fmla="*/ 9118 h 10000"/>
            <a:gd name="connsiteX17" fmla="*/ 159 w 10000"/>
            <a:gd name="connsiteY17" fmla="*/ 9615 h 10000"/>
            <a:gd name="connsiteX18" fmla="*/ 275 w 10000"/>
            <a:gd name="connsiteY18" fmla="*/ 9887 h 10000"/>
            <a:gd name="connsiteX19" fmla="*/ 1331 w 10000"/>
            <a:gd name="connsiteY19" fmla="*/ 9910 h 10000"/>
            <a:gd name="connsiteX20" fmla="*/ 2619 w 10000"/>
            <a:gd name="connsiteY20" fmla="*/ 10000 h 10000"/>
            <a:gd name="connsiteX21" fmla="*/ 5665 w 10000"/>
            <a:gd name="connsiteY21" fmla="*/ 9842 h 10000"/>
            <a:gd name="connsiteX22" fmla="*/ 8360 w 10000"/>
            <a:gd name="connsiteY22" fmla="*/ 9208 h 10000"/>
            <a:gd name="connsiteX23" fmla="*/ 10000 w 10000"/>
            <a:gd name="connsiteY23" fmla="*/ 8780 h 10000"/>
            <a:gd name="connsiteX24" fmla="*/ 8946 w 10000"/>
            <a:gd name="connsiteY24" fmla="*/ 8531 h 10000"/>
            <a:gd name="connsiteX25" fmla="*/ 8946 w 10000"/>
            <a:gd name="connsiteY25" fmla="*/ 8214 h 10000"/>
            <a:gd name="connsiteX26" fmla="*/ 8126 w 10000"/>
            <a:gd name="connsiteY26" fmla="*/ 8010 h 10000"/>
            <a:gd name="connsiteX27" fmla="*/ 7423 w 10000"/>
            <a:gd name="connsiteY27" fmla="*/ 7173 h 10000"/>
            <a:gd name="connsiteX28" fmla="*/ 8126 w 10000"/>
            <a:gd name="connsiteY28" fmla="*/ 6903 h 10000"/>
            <a:gd name="connsiteX29" fmla="*/ 7657 w 10000"/>
            <a:gd name="connsiteY29" fmla="*/ 6767 h 10000"/>
            <a:gd name="connsiteX30" fmla="*/ 7657 w 10000"/>
            <a:gd name="connsiteY30" fmla="*/ 6021 h 10000"/>
            <a:gd name="connsiteX31" fmla="*/ 8594 w 10000"/>
            <a:gd name="connsiteY31" fmla="*/ 5795 h 10000"/>
            <a:gd name="connsiteX32" fmla="*/ 8242 w 10000"/>
            <a:gd name="connsiteY32" fmla="*/ 5614 h 10000"/>
            <a:gd name="connsiteX33" fmla="*/ 7657 w 10000"/>
            <a:gd name="connsiteY33" fmla="*/ 5478 h 10000"/>
            <a:gd name="connsiteX34" fmla="*/ 7774 w 10000"/>
            <a:gd name="connsiteY34" fmla="*/ 5297 h 10000"/>
            <a:gd name="connsiteX35" fmla="*/ 8360 w 10000"/>
            <a:gd name="connsiteY35" fmla="*/ 5139 h 10000"/>
            <a:gd name="connsiteX36" fmla="*/ 8360 w 10000"/>
            <a:gd name="connsiteY36" fmla="*/ 5004 h 10000"/>
            <a:gd name="connsiteX37" fmla="*/ 7539 w 10000"/>
            <a:gd name="connsiteY37" fmla="*/ 4823 h 10000"/>
            <a:gd name="connsiteX38" fmla="*/ 6657 w 10000"/>
            <a:gd name="connsiteY38" fmla="*/ 4719 h 10000"/>
            <a:gd name="connsiteX39" fmla="*/ 7223 w 10000"/>
            <a:gd name="connsiteY39" fmla="*/ 4529 h 10000"/>
            <a:gd name="connsiteX40" fmla="*/ 6310 w 10000"/>
            <a:gd name="connsiteY40" fmla="*/ 4362 h 10000"/>
            <a:gd name="connsiteX41" fmla="*/ 7636 w 10000"/>
            <a:gd name="connsiteY41" fmla="*/ 3980 h 10000"/>
            <a:gd name="connsiteX42" fmla="*/ 8732 w 10000"/>
            <a:gd name="connsiteY42" fmla="*/ 2664 h 10000"/>
            <a:gd name="connsiteX43" fmla="*/ 9262 w 10000"/>
            <a:gd name="connsiteY43" fmla="*/ 1339 h 10000"/>
            <a:gd name="connsiteX44" fmla="*/ 9209 w 10000"/>
            <a:gd name="connsiteY44" fmla="*/ 565 h 10000"/>
            <a:gd name="connsiteX45" fmla="*/ 8828 w 10000"/>
            <a:gd name="connsiteY45" fmla="*/ 0 h 10000"/>
            <a:gd name="connsiteX46" fmla="*/ 6602 w 10000"/>
            <a:gd name="connsiteY46" fmla="*/ 459 h 10000"/>
            <a:gd name="connsiteX47" fmla="*/ 3087 w 10000"/>
            <a:gd name="connsiteY47" fmla="*/ 753 h 10000"/>
            <a:gd name="connsiteX48" fmla="*/ 1675 w 10000"/>
            <a:gd name="connsiteY48" fmla="*/ 934 h 10000"/>
            <a:gd name="connsiteX49" fmla="*/ 0 w 10000"/>
            <a:gd name="connsiteY49"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4474 w 10000"/>
            <a:gd name="connsiteY6" fmla="*/ 4740 h 10000"/>
            <a:gd name="connsiteX7" fmla="*/ 4240 w 10000"/>
            <a:gd name="connsiteY7" fmla="*/ 5016 h 10000"/>
            <a:gd name="connsiteX8" fmla="*/ 3557 w 10000"/>
            <a:gd name="connsiteY8" fmla="*/ 5614 h 10000"/>
            <a:gd name="connsiteX9" fmla="*/ 4025 w 10000"/>
            <a:gd name="connsiteY9" fmla="*/ 5930 h 10000"/>
            <a:gd name="connsiteX10" fmla="*/ 4610 w 10000"/>
            <a:gd name="connsiteY10" fmla="*/ 6157 h 10000"/>
            <a:gd name="connsiteX11" fmla="*/ 4844 w 10000"/>
            <a:gd name="connsiteY11" fmla="*/ 6880 h 10000"/>
            <a:gd name="connsiteX12" fmla="*/ 4375 w 10000"/>
            <a:gd name="connsiteY12" fmla="*/ 7128 h 10000"/>
            <a:gd name="connsiteX13" fmla="*/ 5079 w 10000"/>
            <a:gd name="connsiteY13" fmla="*/ 7173 h 10000"/>
            <a:gd name="connsiteX14" fmla="*/ 5547 w 10000"/>
            <a:gd name="connsiteY14" fmla="*/ 8237 h 10000"/>
            <a:gd name="connsiteX15" fmla="*/ 4962 w 10000"/>
            <a:gd name="connsiteY15" fmla="*/ 8418 h 10000"/>
            <a:gd name="connsiteX16" fmla="*/ 2619 w 10000"/>
            <a:gd name="connsiteY16" fmla="*/ 9118 h 10000"/>
            <a:gd name="connsiteX17" fmla="*/ 159 w 10000"/>
            <a:gd name="connsiteY17" fmla="*/ 9615 h 10000"/>
            <a:gd name="connsiteX18" fmla="*/ 275 w 10000"/>
            <a:gd name="connsiteY18" fmla="*/ 9887 h 10000"/>
            <a:gd name="connsiteX19" fmla="*/ 1331 w 10000"/>
            <a:gd name="connsiteY19" fmla="*/ 9910 h 10000"/>
            <a:gd name="connsiteX20" fmla="*/ 2619 w 10000"/>
            <a:gd name="connsiteY20" fmla="*/ 10000 h 10000"/>
            <a:gd name="connsiteX21" fmla="*/ 5665 w 10000"/>
            <a:gd name="connsiteY21" fmla="*/ 9842 h 10000"/>
            <a:gd name="connsiteX22" fmla="*/ 8360 w 10000"/>
            <a:gd name="connsiteY22" fmla="*/ 9208 h 10000"/>
            <a:gd name="connsiteX23" fmla="*/ 10000 w 10000"/>
            <a:gd name="connsiteY23" fmla="*/ 8780 h 10000"/>
            <a:gd name="connsiteX24" fmla="*/ 8946 w 10000"/>
            <a:gd name="connsiteY24" fmla="*/ 8531 h 10000"/>
            <a:gd name="connsiteX25" fmla="*/ 8946 w 10000"/>
            <a:gd name="connsiteY25" fmla="*/ 8214 h 10000"/>
            <a:gd name="connsiteX26" fmla="*/ 8126 w 10000"/>
            <a:gd name="connsiteY26" fmla="*/ 8010 h 10000"/>
            <a:gd name="connsiteX27" fmla="*/ 7423 w 10000"/>
            <a:gd name="connsiteY27" fmla="*/ 7173 h 10000"/>
            <a:gd name="connsiteX28" fmla="*/ 8126 w 10000"/>
            <a:gd name="connsiteY28" fmla="*/ 6903 h 10000"/>
            <a:gd name="connsiteX29" fmla="*/ 7657 w 10000"/>
            <a:gd name="connsiteY29" fmla="*/ 6767 h 10000"/>
            <a:gd name="connsiteX30" fmla="*/ 7657 w 10000"/>
            <a:gd name="connsiteY30" fmla="*/ 6021 h 10000"/>
            <a:gd name="connsiteX31" fmla="*/ 8594 w 10000"/>
            <a:gd name="connsiteY31" fmla="*/ 5795 h 10000"/>
            <a:gd name="connsiteX32" fmla="*/ 8242 w 10000"/>
            <a:gd name="connsiteY32" fmla="*/ 5614 h 10000"/>
            <a:gd name="connsiteX33" fmla="*/ 7657 w 10000"/>
            <a:gd name="connsiteY33" fmla="*/ 5478 h 10000"/>
            <a:gd name="connsiteX34" fmla="*/ 7774 w 10000"/>
            <a:gd name="connsiteY34" fmla="*/ 5297 h 10000"/>
            <a:gd name="connsiteX35" fmla="*/ 8360 w 10000"/>
            <a:gd name="connsiteY35" fmla="*/ 5139 h 10000"/>
            <a:gd name="connsiteX36" fmla="*/ 8360 w 10000"/>
            <a:gd name="connsiteY36" fmla="*/ 5004 h 10000"/>
            <a:gd name="connsiteX37" fmla="*/ 7539 w 10000"/>
            <a:gd name="connsiteY37" fmla="*/ 4823 h 10000"/>
            <a:gd name="connsiteX38" fmla="*/ 6657 w 10000"/>
            <a:gd name="connsiteY38" fmla="*/ 4719 h 10000"/>
            <a:gd name="connsiteX39" fmla="*/ 7223 w 10000"/>
            <a:gd name="connsiteY39" fmla="*/ 4529 h 10000"/>
            <a:gd name="connsiteX40" fmla="*/ 6310 w 10000"/>
            <a:gd name="connsiteY40" fmla="*/ 4362 h 10000"/>
            <a:gd name="connsiteX41" fmla="*/ 7636 w 10000"/>
            <a:gd name="connsiteY41" fmla="*/ 3980 h 10000"/>
            <a:gd name="connsiteX42" fmla="*/ 8732 w 10000"/>
            <a:gd name="connsiteY42" fmla="*/ 2664 h 10000"/>
            <a:gd name="connsiteX43" fmla="*/ 9262 w 10000"/>
            <a:gd name="connsiteY43" fmla="*/ 1339 h 10000"/>
            <a:gd name="connsiteX44" fmla="*/ 9209 w 10000"/>
            <a:gd name="connsiteY44" fmla="*/ 565 h 10000"/>
            <a:gd name="connsiteX45" fmla="*/ 8828 w 10000"/>
            <a:gd name="connsiteY45" fmla="*/ 0 h 10000"/>
            <a:gd name="connsiteX46" fmla="*/ 6602 w 10000"/>
            <a:gd name="connsiteY46" fmla="*/ 459 h 10000"/>
            <a:gd name="connsiteX47" fmla="*/ 3087 w 10000"/>
            <a:gd name="connsiteY47" fmla="*/ 753 h 10000"/>
            <a:gd name="connsiteX48" fmla="*/ 1675 w 10000"/>
            <a:gd name="connsiteY48" fmla="*/ 934 h 10000"/>
            <a:gd name="connsiteX49" fmla="*/ 0 w 10000"/>
            <a:gd name="connsiteY49"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4474 w 10000"/>
            <a:gd name="connsiteY6" fmla="*/ 4740 h 10000"/>
            <a:gd name="connsiteX7" fmla="*/ 4240 w 10000"/>
            <a:gd name="connsiteY7" fmla="*/ 5016 h 10000"/>
            <a:gd name="connsiteX8" fmla="*/ 3557 w 10000"/>
            <a:gd name="connsiteY8" fmla="*/ 5614 h 10000"/>
            <a:gd name="connsiteX9" fmla="*/ 4025 w 10000"/>
            <a:gd name="connsiteY9" fmla="*/ 5930 h 10000"/>
            <a:gd name="connsiteX10" fmla="*/ 4610 w 10000"/>
            <a:gd name="connsiteY10" fmla="*/ 6157 h 10000"/>
            <a:gd name="connsiteX11" fmla="*/ 4844 w 10000"/>
            <a:gd name="connsiteY11" fmla="*/ 6880 h 10000"/>
            <a:gd name="connsiteX12" fmla="*/ 4375 w 10000"/>
            <a:gd name="connsiteY12" fmla="*/ 7128 h 10000"/>
            <a:gd name="connsiteX13" fmla="*/ 5079 w 10000"/>
            <a:gd name="connsiteY13" fmla="*/ 7173 h 10000"/>
            <a:gd name="connsiteX14" fmla="*/ 5547 w 10000"/>
            <a:gd name="connsiteY14" fmla="*/ 8237 h 10000"/>
            <a:gd name="connsiteX15" fmla="*/ 4962 w 10000"/>
            <a:gd name="connsiteY15" fmla="*/ 8418 h 10000"/>
            <a:gd name="connsiteX16" fmla="*/ 2619 w 10000"/>
            <a:gd name="connsiteY16" fmla="*/ 9118 h 10000"/>
            <a:gd name="connsiteX17" fmla="*/ 159 w 10000"/>
            <a:gd name="connsiteY17" fmla="*/ 9615 h 10000"/>
            <a:gd name="connsiteX18" fmla="*/ 275 w 10000"/>
            <a:gd name="connsiteY18" fmla="*/ 9887 h 10000"/>
            <a:gd name="connsiteX19" fmla="*/ 1331 w 10000"/>
            <a:gd name="connsiteY19" fmla="*/ 9910 h 10000"/>
            <a:gd name="connsiteX20" fmla="*/ 2619 w 10000"/>
            <a:gd name="connsiteY20" fmla="*/ 10000 h 10000"/>
            <a:gd name="connsiteX21" fmla="*/ 5665 w 10000"/>
            <a:gd name="connsiteY21" fmla="*/ 9842 h 10000"/>
            <a:gd name="connsiteX22" fmla="*/ 8360 w 10000"/>
            <a:gd name="connsiteY22" fmla="*/ 9208 h 10000"/>
            <a:gd name="connsiteX23" fmla="*/ 10000 w 10000"/>
            <a:gd name="connsiteY23" fmla="*/ 8780 h 10000"/>
            <a:gd name="connsiteX24" fmla="*/ 8946 w 10000"/>
            <a:gd name="connsiteY24" fmla="*/ 8531 h 10000"/>
            <a:gd name="connsiteX25" fmla="*/ 8946 w 10000"/>
            <a:gd name="connsiteY25" fmla="*/ 8214 h 10000"/>
            <a:gd name="connsiteX26" fmla="*/ 8126 w 10000"/>
            <a:gd name="connsiteY26" fmla="*/ 8010 h 10000"/>
            <a:gd name="connsiteX27" fmla="*/ 7423 w 10000"/>
            <a:gd name="connsiteY27" fmla="*/ 7173 h 10000"/>
            <a:gd name="connsiteX28" fmla="*/ 8126 w 10000"/>
            <a:gd name="connsiteY28" fmla="*/ 6903 h 10000"/>
            <a:gd name="connsiteX29" fmla="*/ 7657 w 10000"/>
            <a:gd name="connsiteY29" fmla="*/ 6767 h 10000"/>
            <a:gd name="connsiteX30" fmla="*/ 7657 w 10000"/>
            <a:gd name="connsiteY30" fmla="*/ 6021 h 10000"/>
            <a:gd name="connsiteX31" fmla="*/ 8594 w 10000"/>
            <a:gd name="connsiteY31" fmla="*/ 5795 h 10000"/>
            <a:gd name="connsiteX32" fmla="*/ 8242 w 10000"/>
            <a:gd name="connsiteY32" fmla="*/ 5614 h 10000"/>
            <a:gd name="connsiteX33" fmla="*/ 7657 w 10000"/>
            <a:gd name="connsiteY33" fmla="*/ 5478 h 10000"/>
            <a:gd name="connsiteX34" fmla="*/ 7774 w 10000"/>
            <a:gd name="connsiteY34" fmla="*/ 5297 h 10000"/>
            <a:gd name="connsiteX35" fmla="*/ 8360 w 10000"/>
            <a:gd name="connsiteY35" fmla="*/ 5139 h 10000"/>
            <a:gd name="connsiteX36" fmla="*/ 8360 w 10000"/>
            <a:gd name="connsiteY36" fmla="*/ 5004 h 10000"/>
            <a:gd name="connsiteX37" fmla="*/ 7539 w 10000"/>
            <a:gd name="connsiteY37" fmla="*/ 4823 h 10000"/>
            <a:gd name="connsiteX38" fmla="*/ 6657 w 10000"/>
            <a:gd name="connsiteY38" fmla="*/ 4719 h 10000"/>
            <a:gd name="connsiteX39" fmla="*/ 7223 w 10000"/>
            <a:gd name="connsiteY39" fmla="*/ 4529 h 10000"/>
            <a:gd name="connsiteX40" fmla="*/ 6310 w 10000"/>
            <a:gd name="connsiteY40" fmla="*/ 4362 h 10000"/>
            <a:gd name="connsiteX41" fmla="*/ 7636 w 10000"/>
            <a:gd name="connsiteY41" fmla="*/ 3980 h 10000"/>
            <a:gd name="connsiteX42" fmla="*/ 8732 w 10000"/>
            <a:gd name="connsiteY42" fmla="*/ 2664 h 10000"/>
            <a:gd name="connsiteX43" fmla="*/ 9262 w 10000"/>
            <a:gd name="connsiteY43" fmla="*/ 1339 h 10000"/>
            <a:gd name="connsiteX44" fmla="*/ 9209 w 10000"/>
            <a:gd name="connsiteY44" fmla="*/ 565 h 10000"/>
            <a:gd name="connsiteX45" fmla="*/ 8828 w 10000"/>
            <a:gd name="connsiteY45" fmla="*/ 0 h 10000"/>
            <a:gd name="connsiteX46" fmla="*/ 6602 w 10000"/>
            <a:gd name="connsiteY46" fmla="*/ 459 h 10000"/>
            <a:gd name="connsiteX47" fmla="*/ 3087 w 10000"/>
            <a:gd name="connsiteY47" fmla="*/ 753 h 10000"/>
            <a:gd name="connsiteX48" fmla="*/ 1675 w 10000"/>
            <a:gd name="connsiteY48" fmla="*/ 934 h 10000"/>
            <a:gd name="connsiteX49" fmla="*/ 0 w 10000"/>
            <a:gd name="connsiteY49"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4474 w 10000"/>
            <a:gd name="connsiteY6" fmla="*/ 4740 h 10000"/>
            <a:gd name="connsiteX7" fmla="*/ 4240 w 10000"/>
            <a:gd name="connsiteY7" fmla="*/ 5016 h 10000"/>
            <a:gd name="connsiteX8" fmla="*/ 3557 w 10000"/>
            <a:gd name="connsiteY8" fmla="*/ 5614 h 10000"/>
            <a:gd name="connsiteX9" fmla="*/ 4025 w 10000"/>
            <a:gd name="connsiteY9" fmla="*/ 5930 h 10000"/>
            <a:gd name="connsiteX10" fmla="*/ 4610 w 10000"/>
            <a:gd name="connsiteY10" fmla="*/ 6157 h 10000"/>
            <a:gd name="connsiteX11" fmla="*/ 4844 w 10000"/>
            <a:gd name="connsiteY11" fmla="*/ 6880 h 10000"/>
            <a:gd name="connsiteX12" fmla="*/ 4375 w 10000"/>
            <a:gd name="connsiteY12" fmla="*/ 7128 h 10000"/>
            <a:gd name="connsiteX13" fmla="*/ 5079 w 10000"/>
            <a:gd name="connsiteY13" fmla="*/ 7173 h 10000"/>
            <a:gd name="connsiteX14" fmla="*/ 5547 w 10000"/>
            <a:gd name="connsiteY14" fmla="*/ 8237 h 10000"/>
            <a:gd name="connsiteX15" fmla="*/ 4962 w 10000"/>
            <a:gd name="connsiteY15" fmla="*/ 8418 h 10000"/>
            <a:gd name="connsiteX16" fmla="*/ 2619 w 10000"/>
            <a:gd name="connsiteY16" fmla="*/ 9118 h 10000"/>
            <a:gd name="connsiteX17" fmla="*/ 159 w 10000"/>
            <a:gd name="connsiteY17" fmla="*/ 9615 h 10000"/>
            <a:gd name="connsiteX18" fmla="*/ 275 w 10000"/>
            <a:gd name="connsiteY18" fmla="*/ 9887 h 10000"/>
            <a:gd name="connsiteX19" fmla="*/ 1331 w 10000"/>
            <a:gd name="connsiteY19" fmla="*/ 9910 h 10000"/>
            <a:gd name="connsiteX20" fmla="*/ 2619 w 10000"/>
            <a:gd name="connsiteY20" fmla="*/ 10000 h 10000"/>
            <a:gd name="connsiteX21" fmla="*/ 5665 w 10000"/>
            <a:gd name="connsiteY21" fmla="*/ 9842 h 10000"/>
            <a:gd name="connsiteX22" fmla="*/ 8360 w 10000"/>
            <a:gd name="connsiteY22" fmla="*/ 9208 h 10000"/>
            <a:gd name="connsiteX23" fmla="*/ 10000 w 10000"/>
            <a:gd name="connsiteY23" fmla="*/ 8780 h 10000"/>
            <a:gd name="connsiteX24" fmla="*/ 8946 w 10000"/>
            <a:gd name="connsiteY24" fmla="*/ 8531 h 10000"/>
            <a:gd name="connsiteX25" fmla="*/ 8946 w 10000"/>
            <a:gd name="connsiteY25" fmla="*/ 8214 h 10000"/>
            <a:gd name="connsiteX26" fmla="*/ 8126 w 10000"/>
            <a:gd name="connsiteY26" fmla="*/ 8010 h 10000"/>
            <a:gd name="connsiteX27" fmla="*/ 7423 w 10000"/>
            <a:gd name="connsiteY27" fmla="*/ 7173 h 10000"/>
            <a:gd name="connsiteX28" fmla="*/ 8126 w 10000"/>
            <a:gd name="connsiteY28" fmla="*/ 6903 h 10000"/>
            <a:gd name="connsiteX29" fmla="*/ 7657 w 10000"/>
            <a:gd name="connsiteY29" fmla="*/ 6767 h 10000"/>
            <a:gd name="connsiteX30" fmla="*/ 7657 w 10000"/>
            <a:gd name="connsiteY30" fmla="*/ 6021 h 10000"/>
            <a:gd name="connsiteX31" fmla="*/ 8594 w 10000"/>
            <a:gd name="connsiteY31" fmla="*/ 5795 h 10000"/>
            <a:gd name="connsiteX32" fmla="*/ 8242 w 10000"/>
            <a:gd name="connsiteY32" fmla="*/ 5614 h 10000"/>
            <a:gd name="connsiteX33" fmla="*/ 7657 w 10000"/>
            <a:gd name="connsiteY33" fmla="*/ 5478 h 10000"/>
            <a:gd name="connsiteX34" fmla="*/ 7774 w 10000"/>
            <a:gd name="connsiteY34" fmla="*/ 5297 h 10000"/>
            <a:gd name="connsiteX35" fmla="*/ 8360 w 10000"/>
            <a:gd name="connsiteY35" fmla="*/ 5139 h 10000"/>
            <a:gd name="connsiteX36" fmla="*/ 8360 w 10000"/>
            <a:gd name="connsiteY36" fmla="*/ 5004 h 10000"/>
            <a:gd name="connsiteX37" fmla="*/ 7539 w 10000"/>
            <a:gd name="connsiteY37" fmla="*/ 4823 h 10000"/>
            <a:gd name="connsiteX38" fmla="*/ 6657 w 10000"/>
            <a:gd name="connsiteY38" fmla="*/ 4719 h 10000"/>
            <a:gd name="connsiteX39" fmla="*/ 7223 w 10000"/>
            <a:gd name="connsiteY39" fmla="*/ 4529 h 10000"/>
            <a:gd name="connsiteX40" fmla="*/ 6310 w 10000"/>
            <a:gd name="connsiteY40" fmla="*/ 4362 h 10000"/>
            <a:gd name="connsiteX41" fmla="*/ 7636 w 10000"/>
            <a:gd name="connsiteY41" fmla="*/ 3980 h 10000"/>
            <a:gd name="connsiteX42" fmla="*/ 8732 w 10000"/>
            <a:gd name="connsiteY42" fmla="*/ 2664 h 10000"/>
            <a:gd name="connsiteX43" fmla="*/ 9262 w 10000"/>
            <a:gd name="connsiteY43" fmla="*/ 1339 h 10000"/>
            <a:gd name="connsiteX44" fmla="*/ 9209 w 10000"/>
            <a:gd name="connsiteY44" fmla="*/ 565 h 10000"/>
            <a:gd name="connsiteX45" fmla="*/ 8828 w 10000"/>
            <a:gd name="connsiteY45" fmla="*/ 0 h 10000"/>
            <a:gd name="connsiteX46" fmla="*/ 6602 w 10000"/>
            <a:gd name="connsiteY46" fmla="*/ 459 h 10000"/>
            <a:gd name="connsiteX47" fmla="*/ 3087 w 10000"/>
            <a:gd name="connsiteY47" fmla="*/ 753 h 10000"/>
            <a:gd name="connsiteX48" fmla="*/ 1675 w 10000"/>
            <a:gd name="connsiteY48" fmla="*/ 934 h 10000"/>
            <a:gd name="connsiteX49" fmla="*/ 0 w 10000"/>
            <a:gd name="connsiteY49"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4474 w 10000"/>
            <a:gd name="connsiteY6" fmla="*/ 4740 h 10000"/>
            <a:gd name="connsiteX7" fmla="*/ 4240 w 10000"/>
            <a:gd name="connsiteY7" fmla="*/ 5016 h 10000"/>
            <a:gd name="connsiteX8" fmla="*/ 3557 w 10000"/>
            <a:gd name="connsiteY8" fmla="*/ 5614 h 10000"/>
            <a:gd name="connsiteX9" fmla="*/ 4025 w 10000"/>
            <a:gd name="connsiteY9" fmla="*/ 5930 h 10000"/>
            <a:gd name="connsiteX10" fmla="*/ 4610 w 10000"/>
            <a:gd name="connsiteY10" fmla="*/ 6157 h 10000"/>
            <a:gd name="connsiteX11" fmla="*/ 4844 w 10000"/>
            <a:gd name="connsiteY11" fmla="*/ 6880 h 10000"/>
            <a:gd name="connsiteX12" fmla="*/ 4375 w 10000"/>
            <a:gd name="connsiteY12" fmla="*/ 7128 h 10000"/>
            <a:gd name="connsiteX13" fmla="*/ 5079 w 10000"/>
            <a:gd name="connsiteY13" fmla="*/ 7173 h 10000"/>
            <a:gd name="connsiteX14" fmla="*/ 5547 w 10000"/>
            <a:gd name="connsiteY14" fmla="*/ 8237 h 10000"/>
            <a:gd name="connsiteX15" fmla="*/ 4962 w 10000"/>
            <a:gd name="connsiteY15" fmla="*/ 8418 h 10000"/>
            <a:gd name="connsiteX16" fmla="*/ 2619 w 10000"/>
            <a:gd name="connsiteY16" fmla="*/ 9118 h 10000"/>
            <a:gd name="connsiteX17" fmla="*/ 159 w 10000"/>
            <a:gd name="connsiteY17" fmla="*/ 9615 h 10000"/>
            <a:gd name="connsiteX18" fmla="*/ 275 w 10000"/>
            <a:gd name="connsiteY18" fmla="*/ 9887 h 10000"/>
            <a:gd name="connsiteX19" fmla="*/ 1331 w 10000"/>
            <a:gd name="connsiteY19" fmla="*/ 9910 h 10000"/>
            <a:gd name="connsiteX20" fmla="*/ 2619 w 10000"/>
            <a:gd name="connsiteY20" fmla="*/ 10000 h 10000"/>
            <a:gd name="connsiteX21" fmla="*/ 5665 w 10000"/>
            <a:gd name="connsiteY21" fmla="*/ 9842 h 10000"/>
            <a:gd name="connsiteX22" fmla="*/ 8360 w 10000"/>
            <a:gd name="connsiteY22" fmla="*/ 9208 h 10000"/>
            <a:gd name="connsiteX23" fmla="*/ 10000 w 10000"/>
            <a:gd name="connsiteY23" fmla="*/ 8780 h 10000"/>
            <a:gd name="connsiteX24" fmla="*/ 8946 w 10000"/>
            <a:gd name="connsiteY24" fmla="*/ 8531 h 10000"/>
            <a:gd name="connsiteX25" fmla="*/ 8946 w 10000"/>
            <a:gd name="connsiteY25" fmla="*/ 8214 h 10000"/>
            <a:gd name="connsiteX26" fmla="*/ 8126 w 10000"/>
            <a:gd name="connsiteY26" fmla="*/ 8010 h 10000"/>
            <a:gd name="connsiteX27" fmla="*/ 7423 w 10000"/>
            <a:gd name="connsiteY27" fmla="*/ 7173 h 10000"/>
            <a:gd name="connsiteX28" fmla="*/ 8126 w 10000"/>
            <a:gd name="connsiteY28" fmla="*/ 6903 h 10000"/>
            <a:gd name="connsiteX29" fmla="*/ 7657 w 10000"/>
            <a:gd name="connsiteY29" fmla="*/ 6767 h 10000"/>
            <a:gd name="connsiteX30" fmla="*/ 7657 w 10000"/>
            <a:gd name="connsiteY30" fmla="*/ 6021 h 10000"/>
            <a:gd name="connsiteX31" fmla="*/ 8594 w 10000"/>
            <a:gd name="connsiteY31" fmla="*/ 5795 h 10000"/>
            <a:gd name="connsiteX32" fmla="*/ 8242 w 10000"/>
            <a:gd name="connsiteY32" fmla="*/ 5614 h 10000"/>
            <a:gd name="connsiteX33" fmla="*/ 7657 w 10000"/>
            <a:gd name="connsiteY33" fmla="*/ 5478 h 10000"/>
            <a:gd name="connsiteX34" fmla="*/ 7774 w 10000"/>
            <a:gd name="connsiteY34" fmla="*/ 5297 h 10000"/>
            <a:gd name="connsiteX35" fmla="*/ 8360 w 10000"/>
            <a:gd name="connsiteY35" fmla="*/ 5139 h 10000"/>
            <a:gd name="connsiteX36" fmla="*/ 8360 w 10000"/>
            <a:gd name="connsiteY36" fmla="*/ 5004 h 10000"/>
            <a:gd name="connsiteX37" fmla="*/ 7539 w 10000"/>
            <a:gd name="connsiteY37" fmla="*/ 4823 h 10000"/>
            <a:gd name="connsiteX38" fmla="*/ 6657 w 10000"/>
            <a:gd name="connsiteY38" fmla="*/ 4719 h 10000"/>
            <a:gd name="connsiteX39" fmla="*/ 7127 w 10000"/>
            <a:gd name="connsiteY39" fmla="*/ 4508 h 10000"/>
            <a:gd name="connsiteX40" fmla="*/ 6310 w 10000"/>
            <a:gd name="connsiteY40" fmla="*/ 4362 h 10000"/>
            <a:gd name="connsiteX41" fmla="*/ 7636 w 10000"/>
            <a:gd name="connsiteY41" fmla="*/ 3980 h 10000"/>
            <a:gd name="connsiteX42" fmla="*/ 8732 w 10000"/>
            <a:gd name="connsiteY42" fmla="*/ 2664 h 10000"/>
            <a:gd name="connsiteX43" fmla="*/ 9262 w 10000"/>
            <a:gd name="connsiteY43" fmla="*/ 1339 h 10000"/>
            <a:gd name="connsiteX44" fmla="*/ 9209 w 10000"/>
            <a:gd name="connsiteY44" fmla="*/ 565 h 10000"/>
            <a:gd name="connsiteX45" fmla="*/ 8828 w 10000"/>
            <a:gd name="connsiteY45" fmla="*/ 0 h 10000"/>
            <a:gd name="connsiteX46" fmla="*/ 6602 w 10000"/>
            <a:gd name="connsiteY46" fmla="*/ 459 h 10000"/>
            <a:gd name="connsiteX47" fmla="*/ 3087 w 10000"/>
            <a:gd name="connsiteY47" fmla="*/ 753 h 10000"/>
            <a:gd name="connsiteX48" fmla="*/ 1675 w 10000"/>
            <a:gd name="connsiteY48" fmla="*/ 934 h 10000"/>
            <a:gd name="connsiteX49" fmla="*/ 0 w 10000"/>
            <a:gd name="connsiteY49"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4474 w 10000"/>
            <a:gd name="connsiteY6" fmla="*/ 4740 h 10000"/>
            <a:gd name="connsiteX7" fmla="*/ 4240 w 10000"/>
            <a:gd name="connsiteY7" fmla="*/ 5016 h 10000"/>
            <a:gd name="connsiteX8" fmla="*/ 3557 w 10000"/>
            <a:gd name="connsiteY8" fmla="*/ 5614 h 10000"/>
            <a:gd name="connsiteX9" fmla="*/ 4025 w 10000"/>
            <a:gd name="connsiteY9" fmla="*/ 5930 h 10000"/>
            <a:gd name="connsiteX10" fmla="*/ 4610 w 10000"/>
            <a:gd name="connsiteY10" fmla="*/ 6157 h 10000"/>
            <a:gd name="connsiteX11" fmla="*/ 4844 w 10000"/>
            <a:gd name="connsiteY11" fmla="*/ 6880 h 10000"/>
            <a:gd name="connsiteX12" fmla="*/ 4375 w 10000"/>
            <a:gd name="connsiteY12" fmla="*/ 7128 h 10000"/>
            <a:gd name="connsiteX13" fmla="*/ 5079 w 10000"/>
            <a:gd name="connsiteY13" fmla="*/ 7173 h 10000"/>
            <a:gd name="connsiteX14" fmla="*/ 5547 w 10000"/>
            <a:gd name="connsiteY14" fmla="*/ 8237 h 10000"/>
            <a:gd name="connsiteX15" fmla="*/ 4962 w 10000"/>
            <a:gd name="connsiteY15" fmla="*/ 8418 h 10000"/>
            <a:gd name="connsiteX16" fmla="*/ 2619 w 10000"/>
            <a:gd name="connsiteY16" fmla="*/ 9118 h 10000"/>
            <a:gd name="connsiteX17" fmla="*/ 159 w 10000"/>
            <a:gd name="connsiteY17" fmla="*/ 9615 h 10000"/>
            <a:gd name="connsiteX18" fmla="*/ 275 w 10000"/>
            <a:gd name="connsiteY18" fmla="*/ 9887 h 10000"/>
            <a:gd name="connsiteX19" fmla="*/ 1331 w 10000"/>
            <a:gd name="connsiteY19" fmla="*/ 9910 h 10000"/>
            <a:gd name="connsiteX20" fmla="*/ 2619 w 10000"/>
            <a:gd name="connsiteY20" fmla="*/ 10000 h 10000"/>
            <a:gd name="connsiteX21" fmla="*/ 5665 w 10000"/>
            <a:gd name="connsiteY21" fmla="*/ 9842 h 10000"/>
            <a:gd name="connsiteX22" fmla="*/ 8360 w 10000"/>
            <a:gd name="connsiteY22" fmla="*/ 9208 h 10000"/>
            <a:gd name="connsiteX23" fmla="*/ 10000 w 10000"/>
            <a:gd name="connsiteY23" fmla="*/ 8780 h 10000"/>
            <a:gd name="connsiteX24" fmla="*/ 8946 w 10000"/>
            <a:gd name="connsiteY24" fmla="*/ 8531 h 10000"/>
            <a:gd name="connsiteX25" fmla="*/ 8946 w 10000"/>
            <a:gd name="connsiteY25" fmla="*/ 8214 h 10000"/>
            <a:gd name="connsiteX26" fmla="*/ 8126 w 10000"/>
            <a:gd name="connsiteY26" fmla="*/ 8010 h 10000"/>
            <a:gd name="connsiteX27" fmla="*/ 7423 w 10000"/>
            <a:gd name="connsiteY27" fmla="*/ 7173 h 10000"/>
            <a:gd name="connsiteX28" fmla="*/ 8126 w 10000"/>
            <a:gd name="connsiteY28" fmla="*/ 6903 h 10000"/>
            <a:gd name="connsiteX29" fmla="*/ 7657 w 10000"/>
            <a:gd name="connsiteY29" fmla="*/ 6767 h 10000"/>
            <a:gd name="connsiteX30" fmla="*/ 7657 w 10000"/>
            <a:gd name="connsiteY30" fmla="*/ 6021 h 10000"/>
            <a:gd name="connsiteX31" fmla="*/ 8594 w 10000"/>
            <a:gd name="connsiteY31" fmla="*/ 5795 h 10000"/>
            <a:gd name="connsiteX32" fmla="*/ 8242 w 10000"/>
            <a:gd name="connsiteY32" fmla="*/ 5614 h 10000"/>
            <a:gd name="connsiteX33" fmla="*/ 7657 w 10000"/>
            <a:gd name="connsiteY33" fmla="*/ 5478 h 10000"/>
            <a:gd name="connsiteX34" fmla="*/ 7774 w 10000"/>
            <a:gd name="connsiteY34" fmla="*/ 5297 h 10000"/>
            <a:gd name="connsiteX35" fmla="*/ 8360 w 10000"/>
            <a:gd name="connsiteY35" fmla="*/ 5139 h 10000"/>
            <a:gd name="connsiteX36" fmla="*/ 8360 w 10000"/>
            <a:gd name="connsiteY36" fmla="*/ 5004 h 10000"/>
            <a:gd name="connsiteX37" fmla="*/ 7539 w 10000"/>
            <a:gd name="connsiteY37" fmla="*/ 4823 h 10000"/>
            <a:gd name="connsiteX38" fmla="*/ 6657 w 10000"/>
            <a:gd name="connsiteY38" fmla="*/ 4719 h 10000"/>
            <a:gd name="connsiteX39" fmla="*/ 7127 w 10000"/>
            <a:gd name="connsiteY39" fmla="*/ 4508 h 10000"/>
            <a:gd name="connsiteX40" fmla="*/ 6310 w 10000"/>
            <a:gd name="connsiteY40" fmla="*/ 4362 h 10000"/>
            <a:gd name="connsiteX41" fmla="*/ 7636 w 10000"/>
            <a:gd name="connsiteY41" fmla="*/ 3980 h 10000"/>
            <a:gd name="connsiteX42" fmla="*/ 8732 w 10000"/>
            <a:gd name="connsiteY42" fmla="*/ 2664 h 10000"/>
            <a:gd name="connsiteX43" fmla="*/ 9262 w 10000"/>
            <a:gd name="connsiteY43" fmla="*/ 1339 h 10000"/>
            <a:gd name="connsiteX44" fmla="*/ 9209 w 10000"/>
            <a:gd name="connsiteY44" fmla="*/ 565 h 10000"/>
            <a:gd name="connsiteX45" fmla="*/ 8828 w 10000"/>
            <a:gd name="connsiteY45" fmla="*/ 0 h 10000"/>
            <a:gd name="connsiteX46" fmla="*/ 6602 w 10000"/>
            <a:gd name="connsiteY46" fmla="*/ 459 h 10000"/>
            <a:gd name="connsiteX47" fmla="*/ 3087 w 10000"/>
            <a:gd name="connsiteY47" fmla="*/ 753 h 10000"/>
            <a:gd name="connsiteX48" fmla="*/ 1675 w 10000"/>
            <a:gd name="connsiteY48" fmla="*/ 934 h 10000"/>
            <a:gd name="connsiteX49" fmla="*/ 0 w 10000"/>
            <a:gd name="connsiteY49"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4474 w 10000"/>
            <a:gd name="connsiteY6" fmla="*/ 4740 h 10000"/>
            <a:gd name="connsiteX7" fmla="*/ 4240 w 10000"/>
            <a:gd name="connsiteY7" fmla="*/ 5016 h 10000"/>
            <a:gd name="connsiteX8" fmla="*/ 3557 w 10000"/>
            <a:gd name="connsiteY8" fmla="*/ 5614 h 10000"/>
            <a:gd name="connsiteX9" fmla="*/ 4025 w 10000"/>
            <a:gd name="connsiteY9" fmla="*/ 5930 h 10000"/>
            <a:gd name="connsiteX10" fmla="*/ 4610 w 10000"/>
            <a:gd name="connsiteY10" fmla="*/ 6157 h 10000"/>
            <a:gd name="connsiteX11" fmla="*/ 4844 w 10000"/>
            <a:gd name="connsiteY11" fmla="*/ 6880 h 10000"/>
            <a:gd name="connsiteX12" fmla="*/ 4375 w 10000"/>
            <a:gd name="connsiteY12" fmla="*/ 7128 h 10000"/>
            <a:gd name="connsiteX13" fmla="*/ 5079 w 10000"/>
            <a:gd name="connsiteY13" fmla="*/ 7173 h 10000"/>
            <a:gd name="connsiteX14" fmla="*/ 5547 w 10000"/>
            <a:gd name="connsiteY14" fmla="*/ 8237 h 10000"/>
            <a:gd name="connsiteX15" fmla="*/ 4962 w 10000"/>
            <a:gd name="connsiteY15" fmla="*/ 8418 h 10000"/>
            <a:gd name="connsiteX16" fmla="*/ 2619 w 10000"/>
            <a:gd name="connsiteY16" fmla="*/ 9118 h 10000"/>
            <a:gd name="connsiteX17" fmla="*/ 159 w 10000"/>
            <a:gd name="connsiteY17" fmla="*/ 9615 h 10000"/>
            <a:gd name="connsiteX18" fmla="*/ 275 w 10000"/>
            <a:gd name="connsiteY18" fmla="*/ 9887 h 10000"/>
            <a:gd name="connsiteX19" fmla="*/ 1331 w 10000"/>
            <a:gd name="connsiteY19" fmla="*/ 9910 h 10000"/>
            <a:gd name="connsiteX20" fmla="*/ 2619 w 10000"/>
            <a:gd name="connsiteY20" fmla="*/ 10000 h 10000"/>
            <a:gd name="connsiteX21" fmla="*/ 5665 w 10000"/>
            <a:gd name="connsiteY21" fmla="*/ 9842 h 10000"/>
            <a:gd name="connsiteX22" fmla="*/ 8360 w 10000"/>
            <a:gd name="connsiteY22" fmla="*/ 9208 h 10000"/>
            <a:gd name="connsiteX23" fmla="*/ 10000 w 10000"/>
            <a:gd name="connsiteY23" fmla="*/ 8780 h 10000"/>
            <a:gd name="connsiteX24" fmla="*/ 8946 w 10000"/>
            <a:gd name="connsiteY24" fmla="*/ 8531 h 10000"/>
            <a:gd name="connsiteX25" fmla="*/ 8946 w 10000"/>
            <a:gd name="connsiteY25" fmla="*/ 8214 h 10000"/>
            <a:gd name="connsiteX26" fmla="*/ 8126 w 10000"/>
            <a:gd name="connsiteY26" fmla="*/ 8010 h 10000"/>
            <a:gd name="connsiteX27" fmla="*/ 7423 w 10000"/>
            <a:gd name="connsiteY27" fmla="*/ 7173 h 10000"/>
            <a:gd name="connsiteX28" fmla="*/ 8126 w 10000"/>
            <a:gd name="connsiteY28" fmla="*/ 6903 h 10000"/>
            <a:gd name="connsiteX29" fmla="*/ 7657 w 10000"/>
            <a:gd name="connsiteY29" fmla="*/ 6767 h 10000"/>
            <a:gd name="connsiteX30" fmla="*/ 7657 w 10000"/>
            <a:gd name="connsiteY30" fmla="*/ 6021 h 10000"/>
            <a:gd name="connsiteX31" fmla="*/ 8594 w 10000"/>
            <a:gd name="connsiteY31" fmla="*/ 5795 h 10000"/>
            <a:gd name="connsiteX32" fmla="*/ 8242 w 10000"/>
            <a:gd name="connsiteY32" fmla="*/ 5614 h 10000"/>
            <a:gd name="connsiteX33" fmla="*/ 7657 w 10000"/>
            <a:gd name="connsiteY33" fmla="*/ 5478 h 10000"/>
            <a:gd name="connsiteX34" fmla="*/ 7774 w 10000"/>
            <a:gd name="connsiteY34" fmla="*/ 5297 h 10000"/>
            <a:gd name="connsiteX35" fmla="*/ 8360 w 10000"/>
            <a:gd name="connsiteY35" fmla="*/ 5139 h 10000"/>
            <a:gd name="connsiteX36" fmla="*/ 8360 w 10000"/>
            <a:gd name="connsiteY36" fmla="*/ 5004 h 10000"/>
            <a:gd name="connsiteX37" fmla="*/ 7539 w 10000"/>
            <a:gd name="connsiteY37" fmla="*/ 4823 h 10000"/>
            <a:gd name="connsiteX38" fmla="*/ 6657 w 10000"/>
            <a:gd name="connsiteY38" fmla="*/ 4719 h 10000"/>
            <a:gd name="connsiteX39" fmla="*/ 7127 w 10000"/>
            <a:gd name="connsiteY39" fmla="*/ 4508 h 10000"/>
            <a:gd name="connsiteX40" fmla="*/ 6329 w 10000"/>
            <a:gd name="connsiteY40" fmla="*/ 4335 h 10000"/>
            <a:gd name="connsiteX41" fmla="*/ 7636 w 10000"/>
            <a:gd name="connsiteY41" fmla="*/ 3980 h 10000"/>
            <a:gd name="connsiteX42" fmla="*/ 8732 w 10000"/>
            <a:gd name="connsiteY42" fmla="*/ 2664 h 10000"/>
            <a:gd name="connsiteX43" fmla="*/ 9262 w 10000"/>
            <a:gd name="connsiteY43" fmla="*/ 1339 h 10000"/>
            <a:gd name="connsiteX44" fmla="*/ 9209 w 10000"/>
            <a:gd name="connsiteY44" fmla="*/ 565 h 10000"/>
            <a:gd name="connsiteX45" fmla="*/ 8828 w 10000"/>
            <a:gd name="connsiteY45" fmla="*/ 0 h 10000"/>
            <a:gd name="connsiteX46" fmla="*/ 6602 w 10000"/>
            <a:gd name="connsiteY46" fmla="*/ 459 h 10000"/>
            <a:gd name="connsiteX47" fmla="*/ 3087 w 10000"/>
            <a:gd name="connsiteY47" fmla="*/ 753 h 10000"/>
            <a:gd name="connsiteX48" fmla="*/ 1675 w 10000"/>
            <a:gd name="connsiteY48" fmla="*/ 934 h 10000"/>
            <a:gd name="connsiteX49" fmla="*/ 0 w 10000"/>
            <a:gd name="connsiteY49"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4474 w 10000"/>
            <a:gd name="connsiteY6" fmla="*/ 4740 h 10000"/>
            <a:gd name="connsiteX7" fmla="*/ 4240 w 10000"/>
            <a:gd name="connsiteY7" fmla="*/ 5016 h 10000"/>
            <a:gd name="connsiteX8" fmla="*/ 3557 w 10000"/>
            <a:gd name="connsiteY8" fmla="*/ 5614 h 10000"/>
            <a:gd name="connsiteX9" fmla="*/ 4025 w 10000"/>
            <a:gd name="connsiteY9" fmla="*/ 5930 h 10000"/>
            <a:gd name="connsiteX10" fmla="*/ 4610 w 10000"/>
            <a:gd name="connsiteY10" fmla="*/ 6157 h 10000"/>
            <a:gd name="connsiteX11" fmla="*/ 4844 w 10000"/>
            <a:gd name="connsiteY11" fmla="*/ 6880 h 10000"/>
            <a:gd name="connsiteX12" fmla="*/ 4375 w 10000"/>
            <a:gd name="connsiteY12" fmla="*/ 7128 h 10000"/>
            <a:gd name="connsiteX13" fmla="*/ 5079 w 10000"/>
            <a:gd name="connsiteY13" fmla="*/ 7173 h 10000"/>
            <a:gd name="connsiteX14" fmla="*/ 5547 w 10000"/>
            <a:gd name="connsiteY14" fmla="*/ 8237 h 10000"/>
            <a:gd name="connsiteX15" fmla="*/ 4962 w 10000"/>
            <a:gd name="connsiteY15" fmla="*/ 8418 h 10000"/>
            <a:gd name="connsiteX16" fmla="*/ 2619 w 10000"/>
            <a:gd name="connsiteY16" fmla="*/ 9118 h 10000"/>
            <a:gd name="connsiteX17" fmla="*/ 159 w 10000"/>
            <a:gd name="connsiteY17" fmla="*/ 9615 h 10000"/>
            <a:gd name="connsiteX18" fmla="*/ 275 w 10000"/>
            <a:gd name="connsiteY18" fmla="*/ 9887 h 10000"/>
            <a:gd name="connsiteX19" fmla="*/ 1331 w 10000"/>
            <a:gd name="connsiteY19" fmla="*/ 9910 h 10000"/>
            <a:gd name="connsiteX20" fmla="*/ 2619 w 10000"/>
            <a:gd name="connsiteY20" fmla="*/ 10000 h 10000"/>
            <a:gd name="connsiteX21" fmla="*/ 5665 w 10000"/>
            <a:gd name="connsiteY21" fmla="*/ 9842 h 10000"/>
            <a:gd name="connsiteX22" fmla="*/ 8360 w 10000"/>
            <a:gd name="connsiteY22" fmla="*/ 9208 h 10000"/>
            <a:gd name="connsiteX23" fmla="*/ 10000 w 10000"/>
            <a:gd name="connsiteY23" fmla="*/ 8780 h 10000"/>
            <a:gd name="connsiteX24" fmla="*/ 8946 w 10000"/>
            <a:gd name="connsiteY24" fmla="*/ 8531 h 10000"/>
            <a:gd name="connsiteX25" fmla="*/ 8946 w 10000"/>
            <a:gd name="connsiteY25" fmla="*/ 8214 h 10000"/>
            <a:gd name="connsiteX26" fmla="*/ 8126 w 10000"/>
            <a:gd name="connsiteY26" fmla="*/ 8010 h 10000"/>
            <a:gd name="connsiteX27" fmla="*/ 7423 w 10000"/>
            <a:gd name="connsiteY27" fmla="*/ 7173 h 10000"/>
            <a:gd name="connsiteX28" fmla="*/ 8126 w 10000"/>
            <a:gd name="connsiteY28" fmla="*/ 6903 h 10000"/>
            <a:gd name="connsiteX29" fmla="*/ 7657 w 10000"/>
            <a:gd name="connsiteY29" fmla="*/ 6767 h 10000"/>
            <a:gd name="connsiteX30" fmla="*/ 7657 w 10000"/>
            <a:gd name="connsiteY30" fmla="*/ 6021 h 10000"/>
            <a:gd name="connsiteX31" fmla="*/ 8594 w 10000"/>
            <a:gd name="connsiteY31" fmla="*/ 5795 h 10000"/>
            <a:gd name="connsiteX32" fmla="*/ 8242 w 10000"/>
            <a:gd name="connsiteY32" fmla="*/ 5614 h 10000"/>
            <a:gd name="connsiteX33" fmla="*/ 7657 w 10000"/>
            <a:gd name="connsiteY33" fmla="*/ 5478 h 10000"/>
            <a:gd name="connsiteX34" fmla="*/ 7774 w 10000"/>
            <a:gd name="connsiteY34" fmla="*/ 5297 h 10000"/>
            <a:gd name="connsiteX35" fmla="*/ 8360 w 10000"/>
            <a:gd name="connsiteY35" fmla="*/ 5139 h 10000"/>
            <a:gd name="connsiteX36" fmla="*/ 8360 w 10000"/>
            <a:gd name="connsiteY36" fmla="*/ 5004 h 10000"/>
            <a:gd name="connsiteX37" fmla="*/ 7539 w 10000"/>
            <a:gd name="connsiteY37" fmla="*/ 4823 h 10000"/>
            <a:gd name="connsiteX38" fmla="*/ 6657 w 10000"/>
            <a:gd name="connsiteY38" fmla="*/ 4719 h 10000"/>
            <a:gd name="connsiteX39" fmla="*/ 7127 w 10000"/>
            <a:gd name="connsiteY39" fmla="*/ 4508 h 10000"/>
            <a:gd name="connsiteX40" fmla="*/ 6329 w 10000"/>
            <a:gd name="connsiteY40" fmla="*/ 4335 h 10000"/>
            <a:gd name="connsiteX41" fmla="*/ 7636 w 10000"/>
            <a:gd name="connsiteY41" fmla="*/ 3980 h 10000"/>
            <a:gd name="connsiteX42" fmla="*/ 8732 w 10000"/>
            <a:gd name="connsiteY42" fmla="*/ 2664 h 10000"/>
            <a:gd name="connsiteX43" fmla="*/ 9262 w 10000"/>
            <a:gd name="connsiteY43" fmla="*/ 1339 h 10000"/>
            <a:gd name="connsiteX44" fmla="*/ 9209 w 10000"/>
            <a:gd name="connsiteY44" fmla="*/ 565 h 10000"/>
            <a:gd name="connsiteX45" fmla="*/ 8828 w 10000"/>
            <a:gd name="connsiteY45" fmla="*/ 0 h 10000"/>
            <a:gd name="connsiteX46" fmla="*/ 6602 w 10000"/>
            <a:gd name="connsiteY46" fmla="*/ 459 h 10000"/>
            <a:gd name="connsiteX47" fmla="*/ 3087 w 10000"/>
            <a:gd name="connsiteY47" fmla="*/ 753 h 10000"/>
            <a:gd name="connsiteX48" fmla="*/ 1675 w 10000"/>
            <a:gd name="connsiteY48" fmla="*/ 934 h 10000"/>
            <a:gd name="connsiteX49" fmla="*/ 0 w 10000"/>
            <a:gd name="connsiteY49"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4474 w 10000"/>
            <a:gd name="connsiteY6" fmla="*/ 4740 h 10000"/>
            <a:gd name="connsiteX7" fmla="*/ 4240 w 10000"/>
            <a:gd name="connsiteY7" fmla="*/ 5016 h 10000"/>
            <a:gd name="connsiteX8" fmla="*/ 3557 w 10000"/>
            <a:gd name="connsiteY8" fmla="*/ 5614 h 10000"/>
            <a:gd name="connsiteX9" fmla="*/ 4025 w 10000"/>
            <a:gd name="connsiteY9" fmla="*/ 5930 h 10000"/>
            <a:gd name="connsiteX10" fmla="*/ 4610 w 10000"/>
            <a:gd name="connsiteY10" fmla="*/ 6157 h 10000"/>
            <a:gd name="connsiteX11" fmla="*/ 4844 w 10000"/>
            <a:gd name="connsiteY11" fmla="*/ 6880 h 10000"/>
            <a:gd name="connsiteX12" fmla="*/ 4375 w 10000"/>
            <a:gd name="connsiteY12" fmla="*/ 7128 h 10000"/>
            <a:gd name="connsiteX13" fmla="*/ 5079 w 10000"/>
            <a:gd name="connsiteY13" fmla="*/ 7173 h 10000"/>
            <a:gd name="connsiteX14" fmla="*/ 5547 w 10000"/>
            <a:gd name="connsiteY14" fmla="*/ 8237 h 10000"/>
            <a:gd name="connsiteX15" fmla="*/ 4962 w 10000"/>
            <a:gd name="connsiteY15" fmla="*/ 8418 h 10000"/>
            <a:gd name="connsiteX16" fmla="*/ 2619 w 10000"/>
            <a:gd name="connsiteY16" fmla="*/ 9118 h 10000"/>
            <a:gd name="connsiteX17" fmla="*/ 159 w 10000"/>
            <a:gd name="connsiteY17" fmla="*/ 9615 h 10000"/>
            <a:gd name="connsiteX18" fmla="*/ 275 w 10000"/>
            <a:gd name="connsiteY18" fmla="*/ 9887 h 10000"/>
            <a:gd name="connsiteX19" fmla="*/ 1331 w 10000"/>
            <a:gd name="connsiteY19" fmla="*/ 9910 h 10000"/>
            <a:gd name="connsiteX20" fmla="*/ 2619 w 10000"/>
            <a:gd name="connsiteY20" fmla="*/ 10000 h 10000"/>
            <a:gd name="connsiteX21" fmla="*/ 5665 w 10000"/>
            <a:gd name="connsiteY21" fmla="*/ 9842 h 10000"/>
            <a:gd name="connsiteX22" fmla="*/ 8360 w 10000"/>
            <a:gd name="connsiteY22" fmla="*/ 9208 h 10000"/>
            <a:gd name="connsiteX23" fmla="*/ 10000 w 10000"/>
            <a:gd name="connsiteY23" fmla="*/ 8780 h 10000"/>
            <a:gd name="connsiteX24" fmla="*/ 8946 w 10000"/>
            <a:gd name="connsiteY24" fmla="*/ 8531 h 10000"/>
            <a:gd name="connsiteX25" fmla="*/ 8946 w 10000"/>
            <a:gd name="connsiteY25" fmla="*/ 8214 h 10000"/>
            <a:gd name="connsiteX26" fmla="*/ 8126 w 10000"/>
            <a:gd name="connsiteY26" fmla="*/ 8010 h 10000"/>
            <a:gd name="connsiteX27" fmla="*/ 7423 w 10000"/>
            <a:gd name="connsiteY27" fmla="*/ 7173 h 10000"/>
            <a:gd name="connsiteX28" fmla="*/ 8126 w 10000"/>
            <a:gd name="connsiteY28" fmla="*/ 6903 h 10000"/>
            <a:gd name="connsiteX29" fmla="*/ 7657 w 10000"/>
            <a:gd name="connsiteY29" fmla="*/ 6767 h 10000"/>
            <a:gd name="connsiteX30" fmla="*/ 7657 w 10000"/>
            <a:gd name="connsiteY30" fmla="*/ 6021 h 10000"/>
            <a:gd name="connsiteX31" fmla="*/ 8594 w 10000"/>
            <a:gd name="connsiteY31" fmla="*/ 5795 h 10000"/>
            <a:gd name="connsiteX32" fmla="*/ 8242 w 10000"/>
            <a:gd name="connsiteY32" fmla="*/ 5614 h 10000"/>
            <a:gd name="connsiteX33" fmla="*/ 7657 w 10000"/>
            <a:gd name="connsiteY33" fmla="*/ 5478 h 10000"/>
            <a:gd name="connsiteX34" fmla="*/ 7774 w 10000"/>
            <a:gd name="connsiteY34" fmla="*/ 5297 h 10000"/>
            <a:gd name="connsiteX35" fmla="*/ 8360 w 10000"/>
            <a:gd name="connsiteY35" fmla="*/ 5139 h 10000"/>
            <a:gd name="connsiteX36" fmla="*/ 8360 w 10000"/>
            <a:gd name="connsiteY36" fmla="*/ 5004 h 10000"/>
            <a:gd name="connsiteX37" fmla="*/ 7539 w 10000"/>
            <a:gd name="connsiteY37" fmla="*/ 4823 h 10000"/>
            <a:gd name="connsiteX38" fmla="*/ 6657 w 10000"/>
            <a:gd name="connsiteY38" fmla="*/ 4719 h 10000"/>
            <a:gd name="connsiteX39" fmla="*/ 7127 w 10000"/>
            <a:gd name="connsiteY39" fmla="*/ 4508 h 10000"/>
            <a:gd name="connsiteX40" fmla="*/ 6310 w 10000"/>
            <a:gd name="connsiteY40" fmla="*/ 4351 h 10000"/>
            <a:gd name="connsiteX41" fmla="*/ 7636 w 10000"/>
            <a:gd name="connsiteY41" fmla="*/ 3980 h 10000"/>
            <a:gd name="connsiteX42" fmla="*/ 8732 w 10000"/>
            <a:gd name="connsiteY42" fmla="*/ 2664 h 10000"/>
            <a:gd name="connsiteX43" fmla="*/ 9262 w 10000"/>
            <a:gd name="connsiteY43" fmla="*/ 1339 h 10000"/>
            <a:gd name="connsiteX44" fmla="*/ 9209 w 10000"/>
            <a:gd name="connsiteY44" fmla="*/ 565 h 10000"/>
            <a:gd name="connsiteX45" fmla="*/ 8828 w 10000"/>
            <a:gd name="connsiteY45" fmla="*/ 0 h 10000"/>
            <a:gd name="connsiteX46" fmla="*/ 6602 w 10000"/>
            <a:gd name="connsiteY46" fmla="*/ 459 h 10000"/>
            <a:gd name="connsiteX47" fmla="*/ 3087 w 10000"/>
            <a:gd name="connsiteY47" fmla="*/ 753 h 10000"/>
            <a:gd name="connsiteX48" fmla="*/ 1675 w 10000"/>
            <a:gd name="connsiteY48" fmla="*/ 934 h 10000"/>
            <a:gd name="connsiteX49" fmla="*/ 0 w 10000"/>
            <a:gd name="connsiteY49"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4474 w 10000"/>
            <a:gd name="connsiteY6" fmla="*/ 4740 h 10000"/>
            <a:gd name="connsiteX7" fmla="*/ 4240 w 10000"/>
            <a:gd name="connsiteY7" fmla="*/ 5016 h 10000"/>
            <a:gd name="connsiteX8" fmla="*/ 3557 w 10000"/>
            <a:gd name="connsiteY8" fmla="*/ 5614 h 10000"/>
            <a:gd name="connsiteX9" fmla="*/ 4025 w 10000"/>
            <a:gd name="connsiteY9" fmla="*/ 5930 h 10000"/>
            <a:gd name="connsiteX10" fmla="*/ 4610 w 10000"/>
            <a:gd name="connsiteY10" fmla="*/ 6157 h 10000"/>
            <a:gd name="connsiteX11" fmla="*/ 4844 w 10000"/>
            <a:gd name="connsiteY11" fmla="*/ 6880 h 10000"/>
            <a:gd name="connsiteX12" fmla="*/ 4375 w 10000"/>
            <a:gd name="connsiteY12" fmla="*/ 7128 h 10000"/>
            <a:gd name="connsiteX13" fmla="*/ 5079 w 10000"/>
            <a:gd name="connsiteY13" fmla="*/ 7173 h 10000"/>
            <a:gd name="connsiteX14" fmla="*/ 5547 w 10000"/>
            <a:gd name="connsiteY14" fmla="*/ 8237 h 10000"/>
            <a:gd name="connsiteX15" fmla="*/ 4962 w 10000"/>
            <a:gd name="connsiteY15" fmla="*/ 8418 h 10000"/>
            <a:gd name="connsiteX16" fmla="*/ 2619 w 10000"/>
            <a:gd name="connsiteY16" fmla="*/ 9118 h 10000"/>
            <a:gd name="connsiteX17" fmla="*/ 159 w 10000"/>
            <a:gd name="connsiteY17" fmla="*/ 9615 h 10000"/>
            <a:gd name="connsiteX18" fmla="*/ 275 w 10000"/>
            <a:gd name="connsiteY18" fmla="*/ 9887 h 10000"/>
            <a:gd name="connsiteX19" fmla="*/ 1331 w 10000"/>
            <a:gd name="connsiteY19" fmla="*/ 9910 h 10000"/>
            <a:gd name="connsiteX20" fmla="*/ 2619 w 10000"/>
            <a:gd name="connsiteY20" fmla="*/ 10000 h 10000"/>
            <a:gd name="connsiteX21" fmla="*/ 5665 w 10000"/>
            <a:gd name="connsiteY21" fmla="*/ 9842 h 10000"/>
            <a:gd name="connsiteX22" fmla="*/ 8360 w 10000"/>
            <a:gd name="connsiteY22" fmla="*/ 9208 h 10000"/>
            <a:gd name="connsiteX23" fmla="*/ 10000 w 10000"/>
            <a:gd name="connsiteY23" fmla="*/ 8780 h 10000"/>
            <a:gd name="connsiteX24" fmla="*/ 8946 w 10000"/>
            <a:gd name="connsiteY24" fmla="*/ 8531 h 10000"/>
            <a:gd name="connsiteX25" fmla="*/ 8946 w 10000"/>
            <a:gd name="connsiteY25" fmla="*/ 8214 h 10000"/>
            <a:gd name="connsiteX26" fmla="*/ 8126 w 10000"/>
            <a:gd name="connsiteY26" fmla="*/ 8010 h 10000"/>
            <a:gd name="connsiteX27" fmla="*/ 7423 w 10000"/>
            <a:gd name="connsiteY27" fmla="*/ 7173 h 10000"/>
            <a:gd name="connsiteX28" fmla="*/ 8126 w 10000"/>
            <a:gd name="connsiteY28" fmla="*/ 6903 h 10000"/>
            <a:gd name="connsiteX29" fmla="*/ 7657 w 10000"/>
            <a:gd name="connsiteY29" fmla="*/ 6767 h 10000"/>
            <a:gd name="connsiteX30" fmla="*/ 7657 w 10000"/>
            <a:gd name="connsiteY30" fmla="*/ 6021 h 10000"/>
            <a:gd name="connsiteX31" fmla="*/ 8594 w 10000"/>
            <a:gd name="connsiteY31" fmla="*/ 5795 h 10000"/>
            <a:gd name="connsiteX32" fmla="*/ 8242 w 10000"/>
            <a:gd name="connsiteY32" fmla="*/ 5614 h 10000"/>
            <a:gd name="connsiteX33" fmla="*/ 7657 w 10000"/>
            <a:gd name="connsiteY33" fmla="*/ 5478 h 10000"/>
            <a:gd name="connsiteX34" fmla="*/ 7774 w 10000"/>
            <a:gd name="connsiteY34" fmla="*/ 5297 h 10000"/>
            <a:gd name="connsiteX35" fmla="*/ 8360 w 10000"/>
            <a:gd name="connsiteY35" fmla="*/ 5139 h 10000"/>
            <a:gd name="connsiteX36" fmla="*/ 8360 w 10000"/>
            <a:gd name="connsiteY36" fmla="*/ 5004 h 10000"/>
            <a:gd name="connsiteX37" fmla="*/ 7539 w 10000"/>
            <a:gd name="connsiteY37" fmla="*/ 4823 h 10000"/>
            <a:gd name="connsiteX38" fmla="*/ 6657 w 10000"/>
            <a:gd name="connsiteY38" fmla="*/ 4719 h 10000"/>
            <a:gd name="connsiteX39" fmla="*/ 7127 w 10000"/>
            <a:gd name="connsiteY39" fmla="*/ 4508 h 10000"/>
            <a:gd name="connsiteX40" fmla="*/ 6310 w 10000"/>
            <a:gd name="connsiteY40" fmla="*/ 4351 h 10000"/>
            <a:gd name="connsiteX41" fmla="*/ 7636 w 10000"/>
            <a:gd name="connsiteY41" fmla="*/ 3980 h 10000"/>
            <a:gd name="connsiteX42" fmla="*/ 8732 w 10000"/>
            <a:gd name="connsiteY42" fmla="*/ 2664 h 10000"/>
            <a:gd name="connsiteX43" fmla="*/ 9262 w 10000"/>
            <a:gd name="connsiteY43" fmla="*/ 1339 h 10000"/>
            <a:gd name="connsiteX44" fmla="*/ 9209 w 10000"/>
            <a:gd name="connsiteY44" fmla="*/ 565 h 10000"/>
            <a:gd name="connsiteX45" fmla="*/ 8828 w 10000"/>
            <a:gd name="connsiteY45" fmla="*/ 0 h 10000"/>
            <a:gd name="connsiteX46" fmla="*/ 6602 w 10000"/>
            <a:gd name="connsiteY46" fmla="*/ 459 h 10000"/>
            <a:gd name="connsiteX47" fmla="*/ 3087 w 10000"/>
            <a:gd name="connsiteY47" fmla="*/ 753 h 10000"/>
            <a:gd name="connsiteX48" fmla="*/ 1675 w 10000"/>
            <a:gd name="connsiteY48" fmla="*/ 934 h 10000"/>
            <a:gd name="connsiteX49" fmla="*/ 0 w 10000"/>
            <a:gd name="connsiteY49"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4474 w 10000"/>
            <a:gd name="connsiteY6" fmla="*/ 4740 h 10000"/>
            <a:gd name="connsiteX7" fmla="*/ 3913 w 10000"/>
            <a:gd name="connsiteY7" fmla="*/ 4930 h 10000"/>
            <a:gd name="connsiteX8" fmla="*/ 3557 w 10000"/>
            <a:gd name="connsiteY8" fmla="*/ 5614 h 10000"/>
            <a:gd name="connsiteX9" fmla="*/ 4025 w 10000"/>
            <a:gd name="connsiteY9" fmla="*/ 5930 h 10000"/>
            <a:gd name="connsiteX10" fmla="*/ 4610 w 10000"/>
            <a:gd name="connsiteY10" fmla="*/ 6157 h 10000"/>
            <a:gd name="connsiteX11" fmla="*/ 4844 w 10000"/>
            <a:gd name="connsiteY11" fmla="*/ 6880 h 10000"/>
            <a:gd name="connsiteX12" fmla="*/ 4375 w 10000"/>
            <a:gd name="connsiteY12" fmla="*/ 7128 h 10000"/>
            <a:gd name="connsiteX13" fmla="*/ 5079 w 10000"/>
            <a:gd name="connsiteY13" fmla="*/ 7173 h 10000"/>
            <a:gd name="connsiteX14" fmla="*/ 5547 w 10000"/>
            <a:gd name="connsiteY14" fmla="*/ 8237 h 10000"/>
            <a:gd name="connsiteX15" fmla="*/ 4962 w 10000"/>
            <a:gd name="connsiteY15" fmla="*/ 8418 h 10000"/>
            <a:gd name="connsiteX16" fmla="*/ 2619 w 10000"/>
            <a:gd name="connsiteY16" fmla="*/ 9118 h 10000"/>
            <a:gd name="connsiteX17" fmla="*/ 159 w 10000"/>
            <a:gd name="connsiteY17" fmla="*/ 9615 h 10000"/>
            <a:gd name="connsiteX18" fmla="*/ 275 w 10000"/>
            <a:gd name="connsiteY18" fmla="*/ 9887 h 10000"/>
            <a:gd name="connsiteX19" fmla="*/ 1331 w 10000"/>
            <a:gd name="connsiteY19" fmla="*/ 9910 h 10000"/>
            <a:gd name="connsiteX20" fmla="*/ 2619 w 10000"/>
            <a:gd name="connsiteY20" fmla="*/ 10000 h 10000"/>
            <a:gd name="connsiteX21" fmla="*/ 5665 w 10000"/>
            <a:gd name="connsiteY21" fmla="*/ 9842 h 10000"/>
            <a:gd name="connsiteX22" fmla="*/ 8360 w 10000"/>
            <a:gd name="connsiteY22" fmla="*/ 9208 h 10000"/>
            <a:gd name="connsiteX23" fmla="*/ 10000 w 10000"/>
            <a:gd name="connsiteY23" fmla="*/ 8780 h 10000"/>
            <a:gd name="connsiteX24" fmla="*/ 8946 w 10000"/>
            <a:gd name="connsiteY24" fmla="*/ 8531 h 10000"/>
            <a:gd name="connsiteX25" fmla="*/ 8946 w 10000"/>
            <a:gd name="connsiteY25" fmla="*/ 8214 h 10000"/>
            <a:gd name="connsiteX26" fmla="*/ 8126 w 10000"/>
            <a:gd name="connsiteY26" fmla="*/ 8010 h 10000"/>
            <a:gd name="connsiteX27" fmla="*/ 7423 w 10000"/>
            <a:gd name="connsiteY27" fmla="*/ 7173 h 10000"/>
            <a:gd name="connsiteX28" fmla="*/ 8126 w 10000"/>
            <a:gd name="connsiteY28" fmla="*/ 6903 h 10000"/>
            <a:gd name="connsiteX29" fmla="*/ 7657 w 10000"/>
            <a:gd name="connsiteY29" fmla="*/ 6767 h 10000"/>
            <a:gd name="connsiteX30" fmla="*/ 7657 w 10000"/>
            <a:gd name="connsiteY30" fmla="*/ 6021 h 10000"/>
            <a:gd name="connsiteX31" fmla="*/ 8594 w 10000"/>
            <a:gd name="connsiteY31" fmla="*/ 5795 h 10000"/>
            <a:gd name="connsiteX32" fmla="*/ 8242 w 10000"/>
            <a:gd name="connsiteY32" fmla="*/ 5614 h 10000"/>
            <a:gd name="connsiteX33" fmla="*/ 7657 w 10000"/>
            <a:gd name="connsiteY33" fmla="*/ 5478 h 10000"/>
            <a:gd name="connsiteX34" fmla="*/ 7774 w 10000"/>
            <a:gd name="connsiteY34" fmla="*/ 5297 h 10000"/>
            <a:gd name="connsiteX35" fmla="*/ 8360 w 10000"/>
            <a:gd name="connsiteY35" fmla="*/ 5139 h 10000"/>
            <a:gd name="connsiteX36" fmla="*/ 8360 w 10000"/>
            <a:gd name="connsiteY36" fmla="*/ 5004 h 10000"/>
            <a:gd name="connsiteX37" fmla="*/ 7539 w 10000"/>
            <a:gd name="connsiteY37" fmla="*/ 4823 h 10000"/>
            <a:gd name="connsiteX38" fmla="*/ 6657 w 10000"/>
            <a:gd name="connsiteY38" fmla="*/ 4719 h 10000"/>
            <a:gd name="connsiteX39" fmla="*/ 7127 w 10000"/>
            <a:gd name="connsiteY39" fmla="*/ 4508 h 10000"/>
            <a:gd name="connsiteX40" fmla="*/ 6310 w 10000"/>
            <a:gd name="connsiteY40" fmla="*/ 4351 h 10000"/>
            <a:gd name="connsiteX41" fmla="*/ 7636 w 10000"/>
            <a:gd name="connsiteY41" fmla="*/ 3980 h 10000"/>
            <a:gd name="connsiteX42" fmla="*/ 8732 w 10000"/>
            <a:gd name="connsiteY42" fmla="*/ 2664 h 10000"/>
            <a:gd name="connsiteX43" fmla="*/ 9262 w 10000"/>
            <a:gd name="connsiteY43" fmla="*/ 1339 h 10000"/>
            <a:gd name="connsiteX44" fmla="*/ 9209 w 10000"/>
            <a:gd name="connsiteY44" fmla="*/ 565 h 10000"/>
            <a:gd name="connsiteX45" fmla="*/ 8828 w 10000"/>
            <a:gd name="connsiteY45" fmla="*/ 0 h 10000"/>
            <a:gd name="connsiteX46" fmla="*/ 6602 w 10000"/>
            <a:gd name="connsiteY46" fmla="*/ 459 h 10000"/>
            <a:gd name="connsiteX47" fmla="*/ 3087 w 10000"/>
            <a:gd name="connsiteY47" fmla="*/ 753 h 10000"/>
            <a:gd name="connsiteX48" fmla="*/ 1675 w 10000"/>
            <a:gd name="connsiteY48" fmla="*/ 934 h 10000"/>
            <a:gd name="connsiteX49" fmla="*/ 0 w 10000"/>
            <a:gd name="connsiteY49"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4474 w 10000"/>
            <a:gd name="connsiteY6" fmla="*/ 4740 h 10000"/>
            <a:gd name="connsiteX7" fmla="*/ 3913 w 10000"/>
            <a:gd name="connsiteY7" fmla="*/ 4930 h 10000"/>
            <a:gd name="connsiteX8" fmla="*/ 3557 w 10000"/>
            <a:gd name="connsiteY8" fmla="*/ 5614 h 10000"/>
            <a:gd name="connsiteX9" fmla="*/ 4025 w 10000"/>
            <a:gd name="connsiteY9" fmla="*/ 5930 h 10000"/>
            <a:gd name="connsiteX10" fmla="*/ 4610 w 10000"/>
            <a:gd name="connsiteY10" fmla="*/ 6157 h 10000"/>
            <a:gd name="connsiteX11" fmla="*/ 4844 w 10000"/>
            <a:gd name="connsiteY11" fmla="*/ 6880 h 10000"/>
            <a:gd name="connsiteX12" fmla="*/ 4375 w 10000"/>
            <a:gd name="connsiteY12" fmla="*/ 7128 h 10000"/>
            <a:gd name="connsiteX13" fmla="*/ 5079 w 10000"/>
            <a:gd name="connsiteY13" fmla="*/ 7173 h 10000"/>
            <a:gd name="connsiteX14" fmla="*/ 5547 w 10000"/>
            <a:gd name="connsiteY14" fmla="*/ 8237 h 10000"/>
            <a:gd name="connsiteX15" fmla="*/ 4962 w 10000"/>
            <a:gd name="connsiteY15" fmla="*/ 8418 h 10000"/>
            <a:gd name="connsiteX16" fmla="*/ 2619 w 10000"/>
            <a:gd name="connsiteY16" fmla="*/ 9118 h 10000"/>
            <a:gd name="connsiteX17" fmla="*/ 159 w 10000"/>
            <a:gd name="connsiteY17" fmla="*/ 9615 h 10000"/>
            <a:gd name="connsiteX18" fmla="*/ 275 w 10000"/>
            <a:gd name="connsiteY18" fmla="*/ 9887 h 10000"/>
            <a:gd name="connsiteX19" fmla="*/ 1331 w 10000"/>
            <a:gd name="connsiteY19" fmla="*/ 9910 h 10000"/>
            <a:gd name="connsiteX20" fmla="*/ 2619 w 10000"/>
            <a:gd name="connsiteY20" fmla="*/ 10000 h 10000"/>
            <a:gd name="connsiteX21" fmla="*/ 5665 w 10000"/>
            <a:gd name="connsiteY21" fmla="*/ 9842 h 10000"/>
            <a:gd name="connsiteX22" fmla="*/ 8360 w 10000"/>
            <a:gd name="connsiteY22" fmla="*/ 9208 h 10000"/>
            <a:gd name="connsiteX23" fmla="*/ 10000 w 10000"/>
            <a:gd name="connsiteY23" fmla="*/ 8780 h 10000"/>
            <a:gd name="connsiteX24" fmla="*/ 8946 w 10000"/>
            <a:gd name="connsiteY24" fmla="*/ 8531 h 10000"/>
            <a:gd name="connsiteX25" fmla="*/ 8946 w 10000"/>
            <a:gd name="connsiteY25" fmla="*/ 8214 h 10000"/>
            <a:gd name="connsiteX26" fmla="*/ 8126 w 10000"/>
            <a:gd name="connsiteY26" fmla="*/ 8010 h 10000"/>
            <a:gd name="connsiteX27" fmla="*/ 7423 w 10000"/>
            <a:gd name="connsiteY27" fmla="*/ 7173 h 10000"/>
            <a:gd name="connsiteX28" fmla="*/ 8126 w 10000"/>
            <a:gd name="connsiteY28" fmla="*/ 6903 h 10000"/>
            <a:gd name="connsiteX29" fmla="*/ 7657 w 10000"/>
            <a:gd name="connsiteY29" fmla="*/ 6767 h 10000"/>
            <a:gd name="connsiteX30" fmla="*/ 7657 w 10000"/>
            <a:gd name="connsiteY30" fmla="*/ 6021 h 10000"/>
            <a:gd name="connsiteX31" fmla="*/ 8594 w 10000"/>
            <a:gd name="connsiteY31" fmla="*/ 5795 h 10000"/>
            <a:gd name="connsiteX32" fmla="*/ 8242 w 10000"/>
            <a:gd name="connsiteY32" fmla="*/ 5614 h 10000"/>
            <a:gd name="connsiteX33" fmla="*/ 7657 w 10000"/>
            <a:gd name="connsiteY33" fmla="*/ 5478 h 10000"/>
            <a:gd name="connsiteX34" fmla="*/ 7774 w 10000"/>
            <a:gd name="connsiteY34" fmla="*/ 5297 h 10000"/>
            <a:gd name="connsiteX35" fmla="*/ 8360 w 10000"/>
            <a:gd name="connsiteY35" fmla="*/ 5139 h 10000"/>
            <a:gd name="connsiteX36" fmla="*/ 8360 w 10000"/>
            <a:gd name="connsiteY36" fmla="*/ 5004 h 10000"/>
            <a:gd name="connsiteX37" fmla="*/ 7539 w 10000"/>
            <a:gd name="connsiteY37" fmla="*/ 4823 h 10000"/>
            <a:gd name="connsiteX38" fmla="*/ 6657 w 10000"/>
            <a:gd name="connsiteY38" fmla="*/ 4719 h 10000"/>
            <a:gd name="connsiteX39" fmla="*/ 7127 w 10000"/>
            <a:gd name="connsiteY39" fmla="*/ 4508 h 10000"/>
            <a:gd name="connsiteX40" fmla="*/ 6310 w 10000"/>
            <a:gd name="connsiteY40" fmla="*/ 4351 h 10000"/>
            <a:gd name="connsiteX41" fmla="*/ 7636 w 10000"/>
            <a:gd name="connsiteY41" fmla="*/ 3980 h 10000"/>
            <a:gd name="connsiteX42" fmla="*/ 8732 w 10000"/>
            <a:gd name="connsiteY42" fmla="*/ 2664 h 10000"/>
            <a:gd name="connsiteX43" fmla="*/ 9262 w 10000"/>
            <a:gd name="connsiteY43" fmla="*/ 1339 h 10000"/>
            <a:gd name="connsiteX44" fmla="*/ 9209 w 10000"/>
            <a:gd name="connsiteY44" fmla="*/ 565 h 10000"/>
            <a:gd name="connsiteX45" fmla="*/ 8828 w 10000"/>
            <a:gd name="connsiteY45" fmla="*/ 0 h 10000"/>
            <a:gd name="connsiteX46" fmla="*/ 6602 w 10000"/>
            <a:gd name="connsiteY46" fmla="*/ 459 h 10000"/>
            <a:gd name="connsiteX47" fmla="*/ 3087 w 10000"/>
            <a:gd name="connsiteY47" fmla="*/ 753 h 10000"/>
            <a:gd name="connsiteX48" fmla="*/ 1675 w 10000"/>
            <a:gd name="connsiteY48" fmla="*/ 934 h 10000"/>
            <a:gd name="connsiteX49" fmla="*/ 0 w 10000"/>
            <a:gd name="connsiteY49"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4474 w 10000"/>
            <a:gd name="connsiteY6" fmla="*/ 4740 h 10000"/>
            <a:gd name="connsiteX7" fmla="*/ 3913 w 10000"/>
            <a:gd name="connsiteY7" fmla="*/ 4930 h 10000"/>
            <a:gd name="connsiteX8" fmla="*/ 3557 w 10000"/>
            <a:gd name="connsiteY8" fmla="*/ 5614 h 10000"/>
            <a:gd name="connsiteX9" fmla="*/ 4025 w 10000"/>
            <a:gd name="connsiteY9" fmla="*/ 5930 h 10000"/>
            <a:gd name="connsiteX10" fmla="*/ 4610 w 10000"/>
            <a:gd name="connsiteY10" fmla="*/ 6157 h 10000"/>
            <a:gd name="connsiteX11" fmla="*/ 4844 w 10000"/>
            <a:gd name="connsiteY11" fmla="*/ 6880 h 10000"/>
            <a:gd name="connsiteX12" fmla="*/ 4375 w 10000"/>
            <a:gd name="connsiteY12" fmla="*/ 7128 h 10000"/>
            <a:gd name="connsiteX13" fmla="*/ 5079 w 10000"/>
            <a:gd name="connsiteY13" fmla="*/ 7173 h 10000"/>
            <a:gd name="connsiteX14" fmla="*/ 5547 w 10000"/>
            <a:gd name="connsiteY14" fmla="*/ 8237 h 10000"/>
            <a:gd name="connsiteX15" fmla="*/ 4962 w 10000"/>
            <a:gd name="connsiteY15" fmla="*/ 8418 h 10000"/>
            <a:gd name="connsiteX16" fmla="*/ 2619 w 10000"/>
            <a:gd name="connsiteY16" fmla="*/ 9118 h 10000"/>
            <a:gd name="connsiteX17" fmla="*/ 159 w 10000"/>
            <a:gd name="connsiteY17" fmla="*/ 9615 h 10000"/>
            <a:gd name="connsiteX18" fmla="*/ 275 w 10000"/>
            <a:gd name="connsiteY18" fmla="*/ 9887 h 10000"/>
            <a:gd name="connsiteX19" fmla="*/ 1331 w 10000"/>
            <a:gd name="connsiteY19" fmla="*/ 9910 h 10000"/>
            <a:gd name="connsiteX20" fmla="*/ 2619 w 10000"/>
            <a:gd name="connsiteY20" fmla="*/ 10000 h 10000"/>
            <a:gd name="connsiteX21" fmla="*/ 5665 w 10000"/>
            <a:gd name="connsiteY21" fmla="*/ 9842 h 10000"/>
            <a:gd name="connsiteX22" fmla="*/ 8360 w 10000"/>
            <a:gd name="connsiteY22" fmla="*/ 9208 h 10000"/>
            <a:gd name="connsiteX23" fmla="*/ 10000 w 10000"/>
            <a:gd name="connsiteY23" fmla="*/ 8780 h 10000"/>
            <a:gd name="connsiteX24" fmla="*/ 8946 w 10000"/>
            <a:gd name="connsiteY24" fmla="*/ 8531 h 10000"/>
            <a:gd name="connsiteX25" fmla="*/ 8946 w 10000"/>
            <a:gd name="connsiteY25" fmla="*/ 8214 h 10000"/>
            <a:gd name="connsiteX26" fmla="*/ 8126 w 10000"/>
            <a:gd name="connsiteY26" fmla="*/ 8010 h 10000"/>
            <a:gd name="connsiteX27" fmla="*/ 7423 w 10000"/>
            <a:gd name="connsiteY27" fmla="*/ 7173 h 10000"/>
            <a:gd name="connsiteX28" fmla="*/ 8126 w 10000"/>
            <a:gd name="connsiteY28" fmla="*/ 6903 h 10000"/>
            <a:gd name="connsiteX29" fmla="*/ 7657 w 10000"/>
            <a:gd name="connsiteY29" fmla="*/ 6767 h 10000"/>
            <a:gd name="connsiteX30" fmla="*/ 7657 w 10000"/>
            <a:gd name="connsiteY30" fmla="*/ 6021 h 10000"/>
            <a:gd name="connsiteX31" fmla="*/ 8594 w 10000"/>
            <a:gd name="connsiteY31" fmla="*/ 5795 h 10000"/>
            <a:gd name="connsiteX32" fmla="*/ 8242 w 10000"/>
            <a:gd name="connsiteY32" fmla="*/ 5614 h 10000"/>
            <a:gd name="connsiteX33" fmla="*/ 7657 w 10000"/>
            <a:gd name="connsiteY33" fmla="*/ 5478 h 10000"/>
            <a:gd name="connsiteX34" fmla="*/ 7774 w 10000"/>
            <a:gd name="connsiteY34" fmla="*/ 5297 h 10000"/>
            <a:gd name="connsiteX35" fmla="*/ 8360 w 10000"/>
            <a:gd name="connsiteY35" fmla="*/ 5139 h 10000"/>
            <a:gd name="connsiteX36" fmla="*/ 8360 w 10000"/>
            <a:gd name="connsiteY36" fmla="*/ 5004 h 10000"/>
            <a:gd name="connsiteX37" fmla="*/ 7539 w 10000"/>
            <a:gd name="connsiteY37" fmla="*/ 4823 h 10000"/>
            <a:gd name="connsiteX38" fmla="*/ 6657 w 10000"/>
            <a:gd name="connsiteY38" fmla="*/ 4719 h 10000"/>
            <a:gd name="connsiteX39" fmla="*/ 7127 w 10000"/>
            <a:gd name="connsiteY39" fmla="*/ 4508 h 10000"/>
            <a:gd name="connsiteX40" fmla="*/ 6310 w 10000"/>
            <a:gd name="connsiteY40" fmla="*/ 4351 h 10000"/>
            <a:gd name="connsiteX41" fmla="*/ 7636 w 10000"/>
            <a:gd name="connsiteY41" fmla="*/ 3980 h 10000"/>
            <a:gd name="connsiteX42" fmla="*/ 8732 w 10000"/>
            <a:gd name="connsiteY42" fmla="*/ 2664 h 10000"/>
            <a:gd name="connsiteX43" fmla="*/ 9262 w 10000"/>
            <a:gd name="connsiteY43" fmla="*/ 1339 h 10000"/>
            <a:gd name="connsiteX44" fmla="*/ 9209 w 10000"/>
            <a:gd name="connsiteY44" fmla="*/ 565 h 10000"/>
            <a:gd name="connsiteX45" fmla="*/ 8828 w 10000"/>
            <a:gd name="connsiteY45" fmla="*/ 0 h 10000"/>
            <a:gd name="connsiteX46" fmla="*/ 6602 w 10000"/>
            <a:gd name="connsiteY46" fmla="*/ 459 h 10000"/>
            <a:gd name="connsiteX47" fmla="*/ 3087 w 10000"/>
            <a:gd name="connsiteY47" fmla="*/ 753 h 10000"/>
            <a:gd name="connsiteX48" fmla="*/ 1675 w 10000"/>
            <a:gd name="connsiteY48" fmla="*/ 934 h 10000"/>
            <a:gd name="connsiteX49" fmla="*/ 0 w 10000"/>
            <a:gd name="connsiteY49"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4474 w 10000"/>
            <a:gd name="connsiteY6" fmla="*/ 4740 h 10000"/>
            <a:gd name="connsiteX7" fmla="*/ 3836 w 10000"/>
            <a:gd name="connsiteY7" fmla="*/ 4893 h 10000"/>
            <a:gd name="connsiteX8" fmla="*/ 3557 w 10000"/>
            <a:gd name="connsiteY8" fmla="*/ 5614 h 10000"/>
            <a:gd name="connsiteX9" fmla="*/ 4025 w 10000"/>
            <a:gd name="connsiteY9" fmla="*/ 5930 h 10000"/>
            <a:gd name="connsiteX10" fmla="*/ 4610 w 10000"/>
            <a:gd name="connsiteY10" fmla="*/ 6157 h 10000"/>
            <a:gd name="connsiteX11" fmla="*/ 4844 w 10000"/>
            <a:gd name="connsiteY11" fmla="*/ 6880 h 10000"/>
            <a:gd name="connsiteX12" fmla="*/ 4375 w 10000"/>
            <a:gd name="connsiteY12" fmla="*/ 7128 h 10000"/>
            <a:gd name="connsiteX13" fmla="*/ 5079 w 10000"/>
            <a:gd name="connsiteY13" fmla="*/ 7173 h 10000"/>
            <a:gd name="connsiteX14" fmla="*/ 5547 w 10000"/>
            <a:gd name="connsiteY14" fmla="*/ 8237 h 10000"/>
            <a:gd name="connsiteX15" fmla="*/ 4962 w 10000"/>
            <a:gd name="connsiteY15" fmla="*/ 8418 h 10000"/>
            <a:gd name="connsiteX16" fmla="*/ 2619 w 10000"/>
            <a:gd name="connsiteY16" fmla="*/ 9118 h 10000"/>
            <a:gd name="connsiteX17" fmla="*/ 159 w 10000"/>
            <a:gd name="connsiteY17" fmla="*/ 9615 h 10000"/>
            <a:gd name="connsiteX18" fmla="*/ 275 w 10000"/>
            <a:gd name="connsiteY18" fmla="*/ 9887 h 10000"/>
            <a:gd name="connsiteX19" fmla="*/ 1331 w 10000"/>
            <a:gd name="connsiteY19" fmla="*/ 9910 h 10000"/>
            <a:gd name="connsiteX20" fmla="*/ 2619 w 10000"/>
            <a:gd name="connsiteY20" fmla="*/ 10000 h 10000"/>
            <a:gd name="connsiteX21" fmla="*/ 5665 w 10000"/>
            <a:gd name="connsiteY21" fmla="*/ 9842 h 10000"/>
            <a:gd name="connsiteX22" fmla="*/ 8360 w 10000"/>
            <a:gd name="connsiteY22" fmla="*/ 9208 h 10000"/>
            <a:gd name="connsiteX23" fmla="*/ 10000 w 10000"/>
            <a:gd name="connsiteY23" fmla="*/ 8780 h 10000"/>
            <a:gd name="connsiteX24" fmla="*/ 8946 w 10000"/>
            <a:gd name="connsiteY24" fmla="*/ 8531 h 10000"/>
            <a:gd name="connsiteX25" fmla="*/ 8946 w 10000"/>
            <a:gd name="connsiteY25" fmla="*/ 8214 h 10000"/>
            <a:gd name="connsiteX26" fmla="*/ 8126 w 10000"/>
            <a:gd name="connsiteY26" fmla="*/ 8010 h 10000"/>
            <a:gd name="connsiteX27" fmla="*/ 7423 w 10000"/>
            <a:gd name="connsiteY27" fmla="*/ 7173 h 10000"/>
            <a:gd name="connsiteX28" fmla="*/ 8126 w 10000"/>
            <a:gd name="connsiteY28" fmla="*/ 6903 h 10000"/>
            <a:gd name="connsiteX29" fmla="*/ 7657 w 10000"/>
            <a:gd name="connsiteY29" fmla="*/ 6767 h 10000"/>
            <a:gd name="connsiteX30" fmla="*/ 7657 w 10000"/>
            <a:gd name="connsiteY30" fmla="*/ 6021 h 10000"/>
            <a:gd name="connsiteX31" fmla="*/ 8594 w 10000"/>
            <a:gd name="connsiteY31" fmla="*/ 5795 h 10000"/>
            <a:gd name="connsiteX32" fmla="*/ 8242 w 10000"/>
            <a:gd name="connsiteY32" fmla="*/ 5614 h 10000"/>
            <a:gd name="connsiteX33" fmla="*/ 7657 w 10000"/>
            <a:gd name="connsiteY33" fmla="*/ 5478 h 10000"/>
            <a:gd name="connsiteX34" fmla="*/ 7774 w 10000"/>
            <a:gd name="connsiteY34" fmla="*/ 5297 h 10000"/>
            <a:gd name="connsiteX35" fmla="*/ 8360 w 10000"/>
            <a:gd name="connsiteY35" fmla="*/ 5139 h 10000"/>
            <a:gd name="connsiteX36" fmla="*/ 8360 w 10000"/>
            <a:gd name="connsiteY36" fmla="*/ 5004 h 10000"/>
            <a:gd name="connsiteX37" fmla="*/ 7539 w 10000"/>
            <a:gd name="connsiteY37" fmla="*/ 4823 h 10000"/>
            <a:gd name="connsiteX38" fmla="*/ 6657 w 10000"/>
            <a:gd name="connsiteY38" fmla="*/ 4719 h 10000"/>
            <a:gd name="connsiteX39" fmla="*/ 7127 w 10000"/>
            <a:gd name="connsiteY39" fmla="*/ 4508 h 10000"/>
            <a:gd name="connsiteX40" fmla="*/ 6310 w 10000"/>
            <a:gd name="connsiteY40" fmla="*/ 4351 h 10000"/>
            <a:gd name="connsiteX41" fmla="*/ 7636 w 10000"/>
            <a:gd name="connsiteY41" fmla="*/ 3980 h 10000"/>
            <a:gd name="connsiteX42" fmla="*/ 8732 w 10000"/>
            <a:gd name="connsiteY42" fmla="*/ 2664 h 10000"/>
            <a:gd name="connsiteX43" fmla="*/ 9262 w 10000"/>
            <a:gd name="connsiteY43" fmla="*/ 1339 h 10000"/>
            <a:gd name="connsiteX44" fmla="*/ 9209 w 10000"/>
            <a:gd name="connsiteY44" fmla="*/ 565 h 10000"/>
            <a:gd name="connsiteX45" fmla="*/ 8828 w 10000"/>
            <a:gd name="connsiteY45" fmla="*/ 0 h 10000"/>
            <a:gd name="connsiteX46" fmla="*/ 6602 w 10000"/>
            <a:gd name="connsiteY46" fmla="*/ 459 h 10000"/>
            <a:gd name="connsiteX47" fmla="*/ 3087 w 10000"/>
            <a:gd name="connsiteY47" fmla="*/ 753 h 10000"/>
            <a:gd name="connsiteX48" fmla="*/ 1675 w 10000"/>
            <a:gd name="connsiteY48" fmla="*/ 934 h 10000"/>
            <a:gd name="connsiteX49" fmla="*/ 0 w 10000"/>
            <a:gd name="connsiteY49"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4474 w 10000"/>
            <a:gd name="connsiteY6" fmla="*/ 4740 h 10000"/>
            <a:gd name="connsiteX7" fmla="*/ 3836 w 10000"/>
            <a:gd name="connsiteY7" fmla="*/ 4893 h 10000"/>
            <a:gd name="connsiteX8" fmla="*/ 3557 w 10000"/>
            <a:gd name="connsiteY8" fmla="*/ 5614 h 10000"/>
            <a:gd name="connsiteX9" fmla="*/ 4025 w 10000"/>
            <a:gd name="connsiteY9" fmla="*/ 5930 h 10000"/>
            <a:gd name="connsiteX10" fmla="*/ 4610 w 10000"/>
            <a:gd name="connsiteY10" fmla="*/ 6157 h 10000"/>
            <a:gd name="connsiteX11" fmla="*/ 4844 w 10000"/>
            <a:gd name="connsiteY11" fmla="*/ 6880 h 10000"/>
            <a:gd name="connsiteX12" fmla="*/ 4375 w 10000"/>
            <a:gd name="connsiteY12" fmla="*/ 7128 h 10000"/>
            <a:gd name="connsiteX13" fmla="*/ 5079 w 10000"/>
            <a:gd name="connsiteY13" fmla="*/ 7173 h 10000"/>
            <a:gd name="connsiteX14" fmla="*/ 5547 w 10000"/>
            <a:gd name="connsiteY14" fmla="*/ 8237 h 10000"/>
            <a:gd name="connsiteX15" fmla="*/ 4962 w 10000"/>
            <a:gd name="connsiteY15" fmla="*/ 8418 h 10000"/>
            <a:gd name="connsiteX16" fmla="*/ 2619 w 10000"/>
            <a:gd name="connsiteY16" fmla="*/ 9118 h 10000"/>
            <a:gd name="connsiteX17" fmla="*/ 159 w 10000"/>
            <a:gd name="connsiteY17" fmla="*/ 9615 h 10000"/>
            <a:gd name="connsiteX18" fmla="*/ 275 w 10000"/>
            <a:gd name="connsiteY18" fmla="*/ 9887 h 10000"/>
            <a:gd name="connsiteX19" fmla="*/ 1331 w 10000"/>
            <a:gd name="connsiteY19" fmla="*/ 9910 h 10000"/>
            <a:gd name="connsiteX20" fmla="*/ 2619 w 10000"/>
            <a:gd name="connsiteY20" fmla="*/ 10000 h 10000"/>
            <a:gd name="connsiteX21" fmla="*/ 5665 w 10000"/>
            <a:gd name="connsiteY21" fmla="*/ 9842 h 10000"/>
            <a:gd name="connsiteX22" fmla="*/ 8360 w 10000"/>
            <a:gd name="connsiteY22" fmla="*/ 9208 h 10000"/>
            <a:gd name="connsiteX23" fmla="*/ 10000 w 10000"/>
            <a:gd name="connsiteY23" fmla="*/ 8780 h 10000"/>
            <a:gd name="connsiteX24" fmla="*/ 8946 w 10000"/>
            <a:gd name="connsiteY24" fmla="*/ 8531 h 10000"/>
            <a:gd name="connsiteX25" fmla="*/ 8946 w 10000"/>
            <a:gd name="connsiteY25" fmla="*/ 8214 h 10000"/>
            <a:gd name="connsiteX26" fmla="*/ 8126 w 10000"/>
            <a:gd name="connsiteY26" fmla="*/ 8010 h 10000"/>
            <a:gd name="connsiteX27" fmla="*/ 7423 w 10000"/>
            <a:gd name="connsiteY27" fmla="*/ 7173 h 10000"/>
            <a:gd name="connsiteX28" fmla="*/ 8126 w 10000"/>
            <a:gd name="connsiteY28" fmla="*/ 6903 h 10000"/>
            <a:gd name="connsiteX29" fmla="*/ 7657 w 10000"/>
            <a:gd name="connsiteY29" fmla="*/ 6767 h 10000"/>
            <a:gd name="connsiteX30" fmla="*/ 7657 w 10000"/>
            <a:gd name="connsiteY30" fmla="*/ 6021 h 10000"/>
            <a:gd name="connsiteX31" fmla="*/ 8594 w 10000"/>
            <a:gd name="connsiteY31" fmla="*/ 5795 h 10000"/>
            <a:gd name="connsiteX32" fmla="*/ 8242 w 10000"/>
            <a:gd name="connsiteY32" fmla="*/ 5614 h 10000"/>
            <a:gd name="connsiteX33" fmla="*/ 7657 w 10000"/>
            <a:gd name="connsiteY33" fmla="*/ 5478 h 10000"/>
            <a:gd name="connsiteX34" fmla="*/ 7774 w 10000"/>
            <a:gd name="connsiteY34" fmla="*/ 5297 h 10000"/>
            <a:gd name="connsiteX35" fmla="*/ 8360 w 10000"/>
            <a:gd name="connsiteY35" fmla="*/ 5139 h 10000"/>
            <a:gd name="connsiteX36" fmla="*/ 7668 w 10000"/>
            <a:gd name="connsiteY36" fmla="*/ 4988 h 10000"/>
            <a:gd name="connsiteX37" fmla="*/ 7539 w 10000"/>
            <a:gd name="connsiteY37" fmla="*/ 4823 h 10000"/>
            <a:gd name="connsiteX38" fmla="*/ 6657 w 10000"/>
            <a:gd name="connsiteY38" fmla="*/ 4719 h 10000"/>
            <a:gd name="connsiteX39" fmla="*/ 7127 w 10000"/>
            <a:gd name="connsiteY39" fmla="*/ 4508 h 10000"/>
            <a:gd name="connsiteX40" fmla="*/ 6310 w 10000"/>
            <a:gd name="connsiteY40" fmla="*/ 4351 h 10000"/>
            <a:gd name="connsiteX41" fmla="*/ 7636 w 10000"/>
            <a:gd name="connsiteY41" fmla="*/ 3980 h 10000"/>
            <a:gd name="connsiteX42" fmla="*/ 8732 w 10000"/>
            <a:gd name="connsiteY42" fmla="*/ 2664 h 10000"/>
            <a:gd name="connsiteX43" fmla="*/ 9262 w 10000"/>
            <a:gd name="connsiteY43" fmla="*/ 1339 h 10000"/>
            <a:gd name="connsiteX44" fmla="*/ 9209 w 10000"/>
            <a:gd name="connsiteY44" fmla="*/ 565 h 10000"/>
            <a:gd name="connsiteX45" fmla="*/ 8828 w 10000"/>
            <a:gd name="connsiteY45" fmla="*/ 0 h 10000"/>
            <a:gd name="connsiteX46" fmla="*/ 6602 w 10000"/>
            <a:gd name="connsiteY46" fmla="*/ 459 h 10000"/>
            <a:gd name="connsiteX47" fmla="*/ 3087 w 10000"/>
            <a:gd name="connsiteY47" fmla="*/ 753 h 10000"/>
            <a:gd name="connsiteX48" fmla="*/ 1675 w 10000"/>
            <a:gd name="connsiteY48" fmla="*/ 934 h 10000"/>
            <a:gd name="connsiteX49" fmla="*/ 0 w 10000"/>
            <a:gd name="connsiteY49"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4474 w 10000"/>
            <a:gd name="connsiteY6" fmla="*/ 4740 h 10000"/>
            <a:gd name="connsiteX7" fmla="*/ 3836 w 10000"/>
            <a:gd name="connsiteY7" fmla="*/ 4893 h 10000"/>
            <a:gd name="connsiteX8" fmla="*/ 3557 w 10000"/>
            <a:gd name="connsiteY8" fmla="*/ 5614 h 10000"/>
            <a:gd name="connsiteX9" fmla="*/ 4025 w 10000"/>
            <a:gd name="connsiteY9" fmla="*/ 5930 h 10000"/>
            <a:gd name="connsiteX10" fmla="*/ 4610 w 10000"/>
            <a:gd name="connsiteY10" fmla="*/ 6157 h 10000"/>
            <a:gd name="connsiteX11" fmla="*/ 4844 w 10000"/>
            <a:gd name="connsiteY11" fmla="*/ 6880 h 10000"/>
            <a:gd name="connsiteX12" fmla="*/ 4375 w 10000"/>
            <a:gd name="connsiteY12" fmla="*/ 7128 h 10000"/>
            <a:gd name="connsiteX13" fmla="*/ 5079 w 10000"/>
            <a:gd name="connsiteY13" fmla="*/ 7173 h 10000"/>
            <a:gd name="connsiteX14" fmla="*/ 5547 w 10000"/>
            <a:gd name="connsiteY14" fmla="*/ 8237 h 10000"/>
            <a:gd name="connsiteX15" fmla="*/ 4962 w 10000"/>
            <a:gd name="connsiteY15" fmla="*/ 8418 h 10000"/>
            <a:gd name="connsiteX16" fmla="*/ 2619 w 10000"/>
            <a:gd name="connsiteY16" fmla="*/ 9118 h 10000"/>
            <a:gd name="connsiteX17" fmla="*/ 159 w 10000"/>
            <a:gd name="connsiteY17" fmla="*/ 9615 h 10000"/>
            <a:gd name="connsiteX18" fmla="*/ 275 w 10000"/>
            <a:gd name="connsiteY18" fmla="*/ 9887 h 10000"/>
            <a:gd name="connsiteX19" fmla="*/ 1331 w 10000"/>
            <a:gd name="connsiteY19" fmla="*/ 9910 h 10000"/>
            <a:gd name="connsiteX20" fmla="*/ 2619 w 10000"/>
            <a:gd name="connsiteY20" fmla="*/ 10000 h 10000"/>
            <a:gd name="connsiteX21" fmla="*/ 5665 w 10000"/>
            <a:gd name="connsiteY21" fmla="*/ 9842 h 10000"/>
            <a:gd name="connsiteX22" fmla="*/ 8360 w 10000"/>
            <a:gd name="connsiteY22" fmla="*/ 9208 h 10000"/>
            <a:gd name="connsiteX23" fmla="*/ 10000 w 10000"/>
            <a:gd name="connsiteY23" fmla="*/ 8780 h 10000"/>
            <a:gd name="connsiteX24" fmla="*/ 8946 w 10000"/>
            <a:gd name="connsiteY24" fmla="*/ 8531 h 10000"/>
            <a:gd name="connsiteX25" fmla="*/ 8946 w 10000"/>
            <a:gd name="connsiteY25" fmla="*/ 8214 h 10000"/>
            <a:gd name="connsiteX26" fmla="*/ 8126 w 10000"/>
            <a:gd name="connsiteY26" fmla="*/ 8010 h 10000"/>
            <a:gd name="connsiteX27" fmla="*/ 7423 w 10000"/>
            <a:gd name="connsiteY27" fmla="*/ 7173 h 10000"/>
            <a:gd name="connsiteX28" fmla="*/ 8126 w 10000"/>
            <a:gd name="connsiteY28" fmla="*/ 6903 h 10000"/>
            <a:gd name="connsiteX29" fmla="*/ 7657 w 10000"/>
            <a:gd name="connsiteY29" fmla="*/ 6767 h 10000"/>
            <a:gd name="connsiteX30" fmla="*/ 7657 w 10000"/>
            <a:gd name="connsiteY30" fmla="*/ 6021 h 10000"/>
            <a:gd name="connsiteX31" fmla="*/ 8594 w 10000"/>
            <a:gd name="connsiteY31" fmla="*/ 5795 h 10000"/>
            <a:gd name="connsiteX32" fmla="*/ 8242 w 10000"/>
            <a:gd name="connsiteY32" fmla="*/ 5614 h 10000"/>
            <a:gd name="connsiteX33" fmla="*/ 7657 w 10000"/>
            <a:gd name="connsiteY33" fmla="*/ 5478 h 10000"/>
            <a:gd name="connsiteX34" fmla="*/ 7774 w 10000"/>
            <a:gd name="connsiteY34" fmla="*/ 5297 h 10000"/>
            <a:gd name="connsiteX35" fmla="*/ 7207 w 10000"/>
            <a:gd name="connsiteY35" fmla="*/ 5112 h 10000"/>
            <a:gd name="connsiteX36" fmla="*/ 7668 w 10000"/>
            <a:gd name="connsiteY36" fmla="*/ 4988 h 10000"/>
            <a:gd name="connsiteX37" fmla="*/ 7539 w 10000"/>
            <a:gd name="connsiteY37" fmla="*/ 4823 h 10000"/>
            <a:gd name="connsiteX38" fmla="*/ 6657 w 10000"/>
            <a:gd name="connsiteY38" fmla="*/ 4719 h 10000"/>
            <a:gd name="connsiteX39" fmla="*/ 7127 w 10000"/>
            <a:gd name="connsiteY39" fmla="*/ 4508 h 10000"/>
            <a:gd name="connsiteX40" fmla="*/ 6310 w 10000"/>
            <a:gd name="connsiteY40" fmla="*/ 4351 h 10000"/>
            <a:gd name="connsiteX41" fmla="*/ 7636 w 10000"/>
            <a:gd name="connsiteY41" fmla="*/ 3980 h 10000"/>
            <a:gd name="connsiteX42" fmla="*/ 8732 w 10000"/>
            <a:gd name="connsiteY42" fmla="*/ 2664 h 10000"/>
            <a:gd name="connsiteX43" fmla="*/ 9262 w 10000"/>
            <a:gd name="connsiteY43" fmla="*/ 1339 h 10000"/>
            <a:gd name="connsiteX44" fmla="*/ 9209 w 10000"/>
            <a:gd name="connsiteY44" fmla="*/ 565 h 10000"/>
            <a:gd name="connsiteX45" fmla="*/ 8828 w 10000"/>
            <a:gd name="connsiteY45" fmla="*/ 0 h 10000"/>
            <a:gd name="connsiteX46" fmla="*/ 6602 w 10000"/>
            <a:gd name="connsiteY46" fmla="*/ 459 h 10000"/>
            <a:gd name="connsiteX47" fmla="*/ 3087 w 10000"/>
            <a:gd name="connsiteY47" fmla="*/ 753 h 10000"/>
            <a:gd name="connsiteX48" fmla="*/ 1675 w 10000"/>
            <a:gd name="connsiteY48" fmla="*/ 934 h 10000"/>
            <a:gd name="connsiteX49" fmla="*/ 0 w 10000"/>
            <a:gd name="connsiteY49"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4474 w 10000"/>
            <a:gd name="connsiteY6" fmla="*/ 4740 h 10000"/>
            <a:gd name="connsiteX7" fmla="*/ 3836 w 10000"/>
            <a:gd name="connsiteY7" fmla="*/ 4893 h 10000"/>
            <a:gd name="connsiteX8" fmla="*/ 3557 w 10000"/>
            <a:gd name="connsiteY8" fmla="*/ 5614 h 10000"/>
            <a:gd name="connsiteX9" fmla="*/ 4025 w 10000"/>
            <a:gd name="connsiteY9" fmla="*/ 5930 h 10000"/>
            <a:gd name="connsiteX10" fmla="*/ 4610 w 10000"/>
            <a:gd name="connsiteY10" fmla="*/ 6157 h 10000"/>
            <a:gd name="connsiteX11" fmla="*/ 4844 w 10000"/>
            <a:gd name="connsiteY11" fmla="*/ 6880 h 10000"/>
            <a:gd name="connsiteX12" fmla="*/ 4375 w 10000"/>
            <a:gd name="connsiteY12" fmla="*/ 7128 h 10000"/>
            <a:gd name="connsiteX13" fmla="*/ 5079 w 10000"/>
            <a:gd name="connsiteY13" fmla="*/ 7173 h 10000"/>
            <a:gd name="connsiteX14" fmla="*/ 5547 w 10000"/>
            <a:gd name="connsiteY14" fmla="*/ 8237 h 10000"/>
            <a:gd name="connsiteX15" fmla="*/ 4962 w 10000"/>
            <a:gd name="connsiteY15" fmla="*/ 8418 h 10000"/>
            <a:gd name="connsiteX16" fmla="*/ 2619 w 10000"/>
            <a:gd name="connsiteY16" fmla="*/ 9118 h 10000"/>
            <a:gd name="connsiteX17" fmla="*/ 159 w 10000"/>
            <a:gd name="connsiteY17" fmla="*/ 9615 h 10000"/>
            <a:gd name="connsiteX18" fmla="*/ 275 w 10000"/>
            <a:gd name="connsiteY18" fmla="*/ 9887 h 10000"/>
            <a:gd name="connsiteX19" fmla="*/ 1331 w 10000"/>
            <a:gd name="connsiteY19" fmla="*/ 9910 h 10000"/>
            <a:gd name="connsiteX20" fmla="*/ 2619 w 10000"/>
            <a:gd name="connsiteY20" fmla="*/ 10000 h 10000"/>
            <a:gd name="connsiteX21" fmla="*/ 5665 w 10000"/>
            <a:gd name="connsiteY21" fmla="*/ 9842 h 10000"/>
            <a:gd name="connsiteX22" fmla="*/ 8360 w 10000"/>
            <a:gd name="connsiteY22" fmla="*/ 9208 h 10000"/>
            <a:gd name="connsiteX23" fmla="*/ 10000 w 10000"/>
            <a:gd name="connsiteY23" fmla="*/ 8780 h 10000"/>
            <a:gd name="connsiteX24" fmla="*/ 8946 w 10000"/>
            <a:gd name="connsiteY24" fmla="*/ 8531 h 10000"/>
            <a:gd name="connsiteX25" fmla="*/ 8946 w 10000"/>
            <a:gd name="connsiteY25" fmla="*/ 8214 h 10000"/>
            <a:gd name="connsiteX26" fmla="*/ 8126 w 10000"/>
            <a:gd name="connsiteY26" fmla="*/ 8010 h 10000"/>
            <a:gd name="connsiteX27" fmla="*/ 7423 w 10000"/>
            <a:gd name="connsiteY27" fmla="*/ 7173 h 10000"/>
            <a:gd name="connsiteX28" fmla="*/ 8126 w 10000"/>
            <a:gd name="connsiteY28" fmla="*/ 6903 h 10000"/>
            <a:gd name="connsiteX29" fmla="*/ 7657 w 10000"/>
            <a:gd name="connsiteY29" fmla="*/ 6767 h 10000"/>
            <a:gd name="connsiteX30" fmla="*/ 7657 w 10000"/>
            <a:gd name="connsiteY30" fmla="*/ 6005 h 10000"/>
            <a:gd name="connsiteX31" fmla="*/ 8594 w 10000"/>
            <a:gd name="connsiteY31" fmla="*/ 5795 h 10000"/>
            <a:gd name="connsiteX32" fmla="*/ 8242 w 10000"/>
            <a:gd name="connsiteY32" fmla="*/ 5614 h 10000"/>
            <a:gd name="connsiteX33" fmla="*/ 7657 w 10000"/>
            <a:gd name="connsiteY33" fmla="*/ 5478 h 10000"/>
            <a:gd name="connsiteX34" fmla="*/ 7774 w 10000"/>
            <a:gd name="connsiteY34" fmla="*/ 5297 h 10000"/>
            <a:gd name="connsiteX35" fmla="*/ 7207 w 10000"/>
            <a:gd name="connsiteY35" fmla="*/ 5112 h 10000"/>
            <a:gd name="connsiteX36" fmla="*/ 7668 w 10000"/>
            <a:gd name="connsiteY36" fmla="*/ 4988 h 10000"/>
            <a:gd name="connsiteX37" fmla="*/ 7539 w 10000"/>
            <a:gd name="connsiteY37" fmla="*/ 4823 h 10000"/>
            <a:gd name="connsiteX38" fmla="*/ 6657 w 10000"/>
            <a:gd name="connsiteY38" fmla="*/ 4719 h 10000"/>
            <a:gd name="connsiteX39" fmla="*/ 7127 w 10000"/>
            <a:gd name="connsiteY39" fmla="*/ 4508 h 10000"/>
            <a:gd name="connsiteX40" fmla="*/ 6310 w 10000"/>
            <a:gd name="connsiteY40" fmla="*/ 4351 h 10000"/>
            <a:gd name="connsiteX41" fmla="*/ 7636 w 10000"/>
            <a:gd name="connsiteY41" fmla="*/ 3980 h 10000"/>
            <a:gd name="connsiteX42" fmla="*/ 8732 w 10000"/>
            <a:gd name="connsiteY42" fmla="*/ 2664 h 10000"/>
            <a:gd name="connsiteX43" fmla="*/ 9262 w 10000"/>
            <a:gd name="connsiteY43" fmla="*/ 1339 h 10000"/>
            <a:gd name="connsiteX44" fmla="*/ 9209 w 10000"/>
            <a:gd name="connsiteY44" fmla="*/ 565 h 10000"/>
            <a:gd name="connsiteX45" fmla="*/ 8828 w 10000"/>
            <a:gd name="connsiteY45" fmla="*/ 0 h 10000"/>
            <a:gd name="connsiteX46" fmla="*/ 6602 w 10000"/>
            <a:gd name="connsiteY46" fmla="*/ 459 h 10000"/>
            <a:gd name="connsiteX47" fmla="*/ 3087 w 10000"/>
            <a:gd name="connsiteY47" fmla="*/ 753 h 10000"/>
            <a:gd name="connsiteX48" fmla="*/ 1675 w 10000"/>
            <a:gd name="connsiteY48" fmla="*/ 934 h 10000"/>
            <a:gd name="connsiteX49" fmla="*/ 0 w 10000"/>
            <a:gd name="connsiteY49"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4474 w 10000"/>
            <a:gd name="connsiteY6" fmla="*/ 4740 h 10000"/>
            <a:gd name="connsiteX7" fmla="*/ 3836 w 10000"/>
            <a:gd name="connsiteY7" fmla="*/ 4893 h 10000"/>
            <a:gd name="connsiteX8" fmla="*/ 3557 w 10000"/>
            <a:gd name="connsiteY8" fmla="*/ 5614 h 10000"/>
            <a:gd name="connsiteX9" fmla="*/ 4025 w 10000"/>
            <a:gd name="connsiteY9" fmla="*/ 5930 h 10000"/>
            <a:gd name="connsiteX10" fmla="*/ 4610 w 10000"/>
            <a:gd name="connsiteY10" fmla="*/ 6157 h 10000"/>
            <a:gd name="connsiteX11" fmla="*/ 4844 w 10000"/>
            <a:gd name="connsiteY11" fmla="*/ 6880 h 10000"/>
            <a:gd name="connsiteX12" fmla="*/ 4375 w 10000"/>
            <a:gd name="connsiteY12" fmla="*/ 7128 h 10000"/>
            <a:gd name="connsiteX13" fmla="*/ 5079 w 10000"/>
            <a:gd name="connsiteY13" fmla="*/ 7173 h 10000"/>
            <a:gd name="connsiteX14" fmla="*/ 5547 w 10000"/>
            <a:gd name="connsiteY14" fmla="*/ 8237 h 10000"/>
            <a:gd name="connsiteX15" fmla="*/ 4962 w 10000"/>
            <a:gd name="connsiteY15" fmla="*/ 8418 h 10000"/>
            <a:gd name="connsiteX16" fmla="*/ 2619 w 10000"/>
            <a:gd name="connsiteY16" fmla="*/ 9118 h 10000"/>
            <a:gd name="connsiteX17" fmla="*/ 159 w 10000"/>
            <a:gd name="connsiteY17" fmla="*/ 9615 h 10000"/>
            <a:gd name="connsiteX18" fmla="*/ 275 w 10000"/>
            <a:gd name="connsiteY18" fmla="*/ 9887 h 10000"/>
            <a:gd name="connsiteX19" fmla="*/ 1331 w 10000"/>
            <a:gd name="connsiteY19" fmla="*/ 9910 h 10000"/>
            <a:gd name="connsiteX20" fmla="*/ 2619 w 10000"/>
            <a:gd name="connsiteY20" fmla="*/ 10000 h 10000"/>
            <a:gd name="connsiteX21" fmla="*/ 5665 w 10000"/>
            <a:gd name="connsiteY21" fmla="*/ 9842 h 10000"/>
            <a:gd name="connsiteX22" fmla="*/ 8360 w 10000"/>
            <a:gd name="connsiteY22" fmla="*/ 9208 h 10000"/>
            <a:gd name="connsiteX23" fmla="*/ 10000 w 10000"/>
            <a:gd name="connsiteY23" fmla="*/ 8780 h 10000"/>
            <a:gd name="connsiteX24" fmla="*/ 8946 w 10000"/>
            <a:gd name="connsiteY24" fmla="*/ 8531 h 10000"/>
            <a:gd name="connsiteX25" fmla="*/ 8946 w 10000"/>
            <a:gd name="connsiteY25" fmla="*/ 8214 h 10000"/>
            <a:gd name="connsiteX26" fmla="*/ 8126 w 10000"/>
            <a:gd name="connsiteY26" fmla="*/ 8010 h 10000"/>
            <a:gd name="connsiteX27" fmla="*/ 7423 w 10000"/>
            <a:gd name="connsiteY27" fmla="*/ 7173 h 10000"/>
            <a:gd name="connsiteX28" fmla="*/ 8126 w 10000"/>
            <a:gd name="connsiteY28" fmla="*/ 6903 h 10000"/>
            <a:gd name="connsiteX29" fmla="*/ 7657 w 10000"/>
            <a:gd name="connsiteY29" fmla="*/ 6767 h 10000"/>
            <a:gd name="connsiteX30" fmla="*/ 7657 w 10000"/>
            <a:gd name="connsiteY30" fmla="*/ 6005 h 10000"/>
            <a:gd name="connsiteX31" fmla="*/ 8594 w 10000"/>
            <a:gd name="connsiteY31" fmla="*/ 5795 h 10000"/>
            <a:gd name="connsiteX32" fmla="*/ 7657 w 10000"/>
            <a:gd name="connsiteY32" fmla="*/ 5478 h 10000"/>
            <a:gd name="connsiteX33" fmla="*/ 7774 w 10000"/>
            <a:gd name="connsiteY33" fmla="*/ 5297 h 10000"/>
            <a:gd name="connsiteX34" fmla="*/ 7207 w 10000"/>
            <a:gd name="connsiteY34" fmla="*/ 5112 h 10000"/>
            <a:gd name="connsiteX35" fmla="*/ 7668 w 10000"/>
            <a:gd name="connsiteY35" fmla="*/ 4988 h 10000"/>
            <a:gd name="connsiteX36" fmla="*/ 7539 w 10000"/>
            <a:gd name="connsiteY36" fmla="*/ 4823 h 10000"/>
            <a:gd name="connsiteX37" fmla="*/ 6657 w 10000"/>
            <a:gd name="connsiteY37" fmla="*/ 4719 h 10000"/>
            <a:gd name="connsiteX38" fmla="*/ 7127 w 10000"/>
            <a:gd name="connsiteY38" fmla="*/ 4508 h 10000"/>
            <a:gd name="connsiteX39" fmla="*/ 6310 w 10000"/>
            <a:gd name="connsiteY39" fmla="*/ 4351 h 10000"/>
            <a:gd name="connsiteX40" fmla="*/ 7636 w 10000"/>
            <a:gd name="connsiteY40" fmla="*/ 3980 h 10000"/>
            <a:gd name="connsiteX41" fmla="*/ 8732 w 10000"/>
            <a:gd name="connsiteY41" fmla="*/ 2664 h 10000"/>
            <a:gd name="connsiteX42" fmla="*/ 9262 w 10000"/>
            <a:gd name="connsiteY42" fmla="*/ 1339 h 10000"/>
            <a:gd name="connsiteX43" fmla="*/ 9209 w 10000"/>
            <a:gd name="connsiteY43" fmla="*/ 565 h 10000"/>
            <a:gd name="connsiteX44" fmla="*/ 8828 w 10000"/>
            <a:gd name="connsiteY44" fmla="*/ 0 h 10000"/>
            <a:gd name="connsiteX45" fmla="*/ 6602 w 10000"/>
            <a:gd name="connsiteY45" fmla="*/ 459 h 10000"/>
            <a:gd name="connsiteX46" fmla="*/ 3087 w 10000"/>
            <a:gd name="connsiteY46" fmla="*/ 753 h 10000"/>
            <a:gd name="connsiteX47" fmla="*/ 1675 w 10000"/>
            <a:gd name="connsiteY47" fmla="*/ 934 h 10000"/>
            <a:gd name="connsiteX48" fmla="*/ 0 w 10000"/>
            <a:gd name="connsiteY48"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4474 w 10000"/>
            <a:gd name="connsiteY6" fmla="*/ 4740 h 10000"/>
            <a:gd name="connsiteX7" fmla="*/ 3836 w 10000"/>
            <a:gd name="connsiteY7" fmla="*/ 4893 h 10000"/>
            <a:gd name="connsiteX8" fmla="*/ 3557 w 10000"/>
            <a:gd name="connsiteY8" fmla="*/ 5614 h 10000"/>
            <a:gd name="connsiteX9" fmla="*/ 4025 w 10000"/>
            <a:gd name="connsiteY9" fmla="*/ 5930 h 10000"/>
            <a:gd name="connsiteX10" fmla="*/ 4610 w 10000"/>
            <a:gd name="connsiteY10" fmla="*/ 6157 h 10000"/>
            <a:gd name="connsiteX11" fmla="*/ 4844 w 10000"/>
            <a:gd name="connsiteY11" fmla="*/ 6880 h 10000"/>
            <a:gd name="connsiteX12" fmla="*/ 4375 w 10000"/>
            <a:gd name="connsiteY12" fmla="*/ 7128 h 10000"/>
            <a:gd name="connsiteX13" fmla="*/ 5079 w 10000"/>
            <a:gd name="connsiteY13" fmla="*/ 7173 h 10000"/>
            <a:gd name="connsiteX14" fmla="*/ 5547 w 10000"/>
            <a:gd name="connsiteY14" fmla="*/ 8237 h 10000"/>
            <a:gd name="connsiteX15" fmla="*/ 4962 w 10000"/>
            <a:gd name="connsiteY15" fmla="*/ 8418 h 10000"/>
            <a:gd name="connsiteX16" fmla="*/ 2619 w 10000"/>
            <a:gd name="connsiteY16" fmla="*/ 9118 h 10000"/>
            <a:gd name="connsiteX17" fmla="*/ 159 w 10000"/>
            <a:gd name="connsiteY17" fmla="*/ 9615 h 10000"/>
            <a:gd name="connsiteX18" fmla="*/ 275 w 10000"/>
            <a:gd name="connsiteY18" fmla="*/ 9887 h 10000"/>
            <a:gd name="connsiteX19" fmla="*/ 1331 w 10000"/>
            <a:gd name="connsiteY19" fmla="*/ 9910 h 10000"/>
            <a:gd name="connsiteX20" fmla="*/ 2619 w 10000"/>
            <a:gd name="connsiteY20" fmla="*/ 10000 h 10000"/>
            <a:gd name="connsiteX21" fmla="*/ 5665 w 10000"/>
            <a:gd name="connsiteY21" fmla="*/ 9842 h 10000"/>
            <a:gd name="connsiteX22" fmla="*/ 8360 w 10000"/>
            <a:gd name="connsiteY22" fmla="*/ 9208 h 10000"/>
            <a:gd name="connsiteX23" fmla="*/ 10000 w 10000"/>
            <a:gd name="connsiteY23" fmla="*/ 8780 h 10000"/>
            <a:gd name="connsiteX24" fmla="*/ 8946 w 10000"/>
            <a:gd name="connsiteY24" fmla="*/ 8531 h 10000"/>
            <a:gd name="connsiteX25" fmla="*/ 8946 w 10000"/>
            <a:gd name="connsiteY25" fmla="*/ 8214 h 10000"/>
            <a:gd name="connsiteX26" fmla="*/ 8126 w 10000"/>
            <a:gd name="connsiteY26" fmla="*/ 8010 h 10000"/>
            <a:gd name="connsiteX27" fmla="*/ 7423 w 10000"/>
            <a:gd name="connsiteY27" fmla="*/ 7173 h 10000"/>
            <a:gd name="connsiteX28" fmla="*/ 8126 w 10000"/>
            <a:gd name="connsiteY28" fmla="*/ 6903 h 10000"/>
            <a:gd name="connsiteX29" fmla="*/ 7657 w 10000"/>
            <a:gd name="connsiteY29" fmla="*/ 6767 h 10000"/>
            <a:gd name="connsiteX30" fmla="*/ 7657 w 10000"/>
            <a:gd name="connsiteY30" fmla="*/ 6005 h 10000"/>
            <a:gd name="connsiteX31" fmla="*/ 8594 w 10000"/>
            <a:gd name="connsiteY31" fmla="*/ 5795 h 10000"/>
            <a:gd name="connsiteX32" fmla="*/ 7965 w 10000"/>
            <a:gd name="connsiteY32" fmla="*/ 5457 h 10000"/>
            <a:gd name="connsiteX33" fmla="*/ 7774 w 10000"/>
            <a:gd name="connsiteY33" fmla="*/ 5297 h 10000"/>
            <a:gd name="connsiteX34" fmla="*/ 7207 w 10000"/>
            <a:gd name="connsiteY34" fmla="*/ 5112 h 10000"/>
            <a:gd name="connsiteX35" fmla="*/ 7668 w 10000"/>
            <a:gd name="connsiteY35" fmla="*/ 4988 h 10000"/>
            <a:gd name="connsiteX36" fmla="*/ 7539 w 10000"/>
            <a:gd name="connsiteY36" fmla="*/ 4823 h 10000"/>
            <a:gd name="connsiteX37" fmla="*/ 6657 w 10000"/>
            <a:gd name="connsiteY37" fmla="*/ 4719 h 10000"/>
            <a:gd name="connsiteX38" fmla="*/ 7127 w 10000"/>
            <a:gd name="connsiteY38" fmla="*/ 4508 h 10000"/>
            <a:gd name="connsiteX39" fmla="*/ 6310 w 10000"/>
            <a:gd name="connsiteY39" fmla="*/ 4351 h 10000"/>
            <a:gd name="connsiteX40" fmla="*/ 7636 w 10000"/>
            <a:gd name="connsiteY40" fmla="*/ 3980 h 10000"/>
            <a:gd name="connsiteX41" fmla="*/ 8732 w 10000"/>
            <a:gd name="connsiteY41" fmla="*/ 2664 h 10000"/>
            <a:gd name="connsiteX42" fmla="*/ 9262 w 10000"/>
            <a:gd name="connsiteY42" fmla="*/ 1339 h 10000"/>
            <a:gd name="connsiteX43" fmla="*/ 9209 w 10000"/>
            <a:gd name="connsiteY43" fmla="*/ 565 h 10000"/>
            <a:gd name="connsiteX44" fmla="*/ 8828 w 10000"/>
            <a:gd name="connsiteY44" fmla="*/ 0 h 10000"/>
            <a:gd name="connsiteX45" fmla="*/ 6602 w 10000"/>
            <a:gd name="connsiteY45" fmla="*/ 459 h 10000"/>
            <a:gd name="connsiteX46" fmla="*/ 3087 w 10000"/>
            <a:gd name="connsiteY46" fmla="*/ 753 h 10000"/>
            <a:gd name="connsiteX47" fmla="*/ 1675 w 10000"/>
            <a:gd name="connsiteY47" fmla="*/ 934 h 10000"/>
            <a:gd name="connsiteX48" fmla="*/ 0 w 10000"/>
            <a:gd name="connsiteY48"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4474 w 10000"/>
            <a:gd name="connsiteY6" fmla="*/ 4740 h 10000"/>
            <a:gd name="connsiteX7" fmla="*/ 3836 w 10000"/>
            <a:gd name="connsiteY7" fmla="*/ 4893 h 10000"/>
            <a:gd name="connsiteX8" fmla="*/ 3557 w 10000"/>
            <a:gd name="connsiteY8" fmla="*/ 5614 h 10000"/>
            <a:gd name="connsiteX9" fmla="*/ 4025 w 10000"/>
            <a:gd name="connsiteY9" fmla="*/ 5930 h 10000"/>
            <a:gd name="connsiteX10" fmla="*/ 4610 w 10000"/>
            <a:gd name="connsiteY10" fmla="*/ 6157 h 10000"/>
            <a:gd name="connsiteX11" fmla="*/ 4844 w 10000"/>
            <a:gd name="connsiteY11" fmla="*/ 6880 h 10000"/>
            <a:gd name="connsiteX12" fmla="*/ 4375 w 10000"/>
            <a:gd name="connsiteY12" fmla="*/ 7128 h 10000"/>
            <a:gd name="connsiteX13" fmla="*/ 5079 w 10000"/>
            <a:gd name="connsiteY13" fmla="*/ 7173 h 10000"/>
            <a:gd name="connsiteX14" fmla="*/ 5547 w 10000"/>
            <a:gd name="connsiteY14" fmla="*/ 8237 h 10000"/>
            <a:gd name="connsiteX15" fmla="*/ 4962 w 10000"/>
            <a:gd name="connsiteY15" fmla="*/ 8418 h 10000"/>
            <a:gd name="connsiteX16" fmla="*/ 2619 w 10000"/>
            <a:gd name="connsiteY16" fmla="*/ 9118 h 10000"/>
            <a:gd name="connsiteX17" fmla="*/ 159 w 10000"/>
            <a:gd name="connsiteY17" fmla="*/ 9615 h 10000"/>
            <a:gd name="connsiteX18" fmla="*/ 275 w 10000"/>
            <a:gd name="connsiteY18" fmla="*/ 9887 h 10000"/>
            <a:gd name="connsiteX19" fmla="*/ 1331 w 10000"/>
            <a:gd name="connsiteY19" fmla="*/ 9910 h 10000"/>
            <a:gd name="connsiteX20" fmla="*/ 2619 w 10000"/>
            <a:gd name="connsiteY20" fmla="*/ 10000 h 10000"/>
            <a:gd name="connsiteX21" fmla="*/ 5665 w 10000"/>
            <a:gd name="connsiteY21" fmla="*/ 9842 h 10000"/>
            <a:gd name="connsiteX22" fmla="*/ 8360 w 10000"/>
            <a:gd name="connsiteY22" fmla="*/ 9208 h 10000"/>
            <a:gd name="connsiteX23" fmla="*/ 10000 w 10000"/>
            <a:gd name="connsiteY23" fmla="*/ 8780 h 10000"/>
            <a:gd name="connsiteX24" fmla="*/ 8946 w 10000"/>
            <a:gd name="connsiteY24" fmla="*/ 8531 h 10000"/>
            <a:gd name="connsiteX25" fmla="*/ 8946 w 10000"/>
            <a:gd name="connsiteY25" fmla="*/ 8214 h 10000"/>
            <a:gd name="connsiteX26" fmla="*/ 8126 w 10000"/>
            <a:gd name="connsiteY26" fmla="*/ 8010 h 10000"/>
            <a:gd name="connsiteX27" fmla="*/ 7423 w 10000"/>
            <a:gd name="connsiteY27" fmla="*/ 7173 h 10000"/>
            <a:gd name="connsiteX28" fmla="*/ 8126 w 10000"/>
            <a:gd name="connsiteY28" fmla="*/ 6903 h 10000"/>
            <a:gd name="connsiteX29" fmla="*/ 7657 w 10000"/>
            <a:gd name="connsiteY29" fmla="*/ 6767 h 10000"/>
            <a:gd name="connsiteX30" fmla="*/ 7657 w 10000"/>
            <a:gd name="connsiteY30" fmla="*/ 6005 h 10000"/>
            <a:gd name="connsiteX31" fmla="*/ 8594 w 10000"/>
            <a:gd name="connsiteY31" fmla="*/ 5795 h 10000"/>
            <a:gd name="connsiteX32" fmla="*/ 7965 w 10000"/>
            <a:gd name="connsiteY32" fmla="*/ 5457 h 10000"/>
            <a:gd name="connsiteX33" fmla="*/ 7774 w 10000"/>
            <a:gd name="connsiteY33" fmla="*/ 5297 h 10000"/>
            <a:gd name="connsiteX34" fmla="*/ 7207 w 10000"/>
            <a:gd name="connsiteY34" fmla="*/ 5112 h 10000"/>
            <a:gd name="connsiteX35" fmla="*/ 7668 w 10000"/>
            <a:gd name="connsiteY35" fmla="*/ 4988 h 10000"/>
            <a:gd name="connsiteX36" fmla="*/ 7539 w 10000"/>
            <a:gd name="connsiteY36" fmla="*/ 4823 h 10000"/>
            <a:gd name="connsiteX37" fmla="*/ 6657 w 10000"/>
            <a:gd name="connsiteY37" fmla="*/ 4719 h 10000"/>
            <a:gd name="connsiteX38" fmla="*/ 7127 w 10000"/>
            <a:gd name="connsiteY38" fmla="*/ 4508 h 10000"/>
            <a:gd name="connsiteX39" fmla="*/ 6310 w 10000"/>
            <a:gd name="connsiteY39" fmla="*/ 4351 h 10000"/>
            <a:gd name="connsiteX40" fmla="*/ 7636 w 10000"/>
            <a:gd name="connsiteY40" fmla="*/ 3980 h 10000"/>
            <a:gd name="connsiteX41" fmla="*/ 8732 w 10000"/>
            <a:gd name="connsiteY41" fmla="*/ 2664 h 10000"/>
            <a:gd name="connsiteX42" fmla="*/ 9262 w 10000"/>
            <a:gd name="connsiteY42" fmla="*/ 1339 h 10000"/>
            <a:gd name="connsiteX43" fmla="*/ 9209 w 10000"/>
            <a:gd name="connsiteY43" fmla="*/ 565 h 10000"/>
            <a:gd name="connsiteX44" fmla="*/ 8828 w 10000"/>
            <a:gd name="connsiteY44" fmla="*/ 0 h 10000"/>
            <a:gd name="connsiteX45" fmla="*/ 6602 w 10000"/>
            <a:gd name="connsiteY45" fmla="*/ 459 h 10000"/>
            <a:gd name="connsiteX46" fmla="*/ 3087 w 10000"/>
            <a:gd name="connsiteY46" fmla="*/ 753 h 10000"/>
            <a:gd name="connsiteX47" fmla="*/ 1675 w 10000"/>
            <a:gd name="connsiteY47" fmla="*/ 934 h 10000"/>
            <a:gd name="connsiteX48" fmla="*/ 0 w 10000"/>
            <a:gd name="connsiteY48"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4474 w 10000"/>
            <a:gd name="connsiteY6" fmla="*/ 4740 h 10000"/>
            <a:gd name="connsiteX7" fmla="*/ 3836 w 10000"/>
            <a:gd name="connsiteY7" fmla="*/ 4893 h 10000"/>
            <a:gd name="connsiteX8" fmla="*/ 3557 w 10000"/>
            <a:gd name="connsiteY8" fmla="*/ 5614 h 10000"/>
            <a:gd name="connsiteX9" fmla="*/ 4025 w 10000"/>
            <a:gd name="connsiteY9" fmla="*/ 5930 h 10000"/>
            <a:gd name="connsiteX10" fmla="*/ 4610 w 10000"/>
            <a:gd name="connsiteY10" fmla="*/ 6157 h 10000"/>
            <a:gd name="connsiteX11" fmla="*/ 4844 w 10000"/>
            <a:gd name="connsiteY11" fmla="*/ 6880 h 10000"/>
            <a:gd name="connsiteX12" fmla="*/ 4375 w 10000"/>
            <a:gd name="connsiteY12" fmla="*/ 7128 h 10000"/>
            <a:gd name="connsiteX13" fmla="*/ 5079 w 10000"/>
            <a:gd name="connsiteY13" fmla="*/ 7173 h 10000"/>
            <a:gd name="connsiteX14" fmla="*/ 5547 w 10000"/>
            <a:gd name="connsiteY14" fmla="*/ 8237 h 10000"/>
            <a:gd name="connsiteX15" fmla="*/ 4962 w 10000"/>
            <a:gd name="connsiteY15" fmla="*/ 8418 h 10000"/>
            <a:gd name="connsiteX16" fmla="*/ 2619 w 10000"/>
            <a:gd name="connsiteY16" fmla="*/ 9118 h 10000"/>
            <a:gd name="connsiteX17" fmla="*/ 159 w 10000"/>
            <a:gd name="connsiteY17" fmla="*/ 9615 h 10000"/>
            <a:gd name="connsiteX18" fmla="*/ 275 w 10000"/>
            <a:gd name="connsiteY18" fmla="*/ 9887 h 10000"/>
            <a:gd name="connsiteX19" fmla="*/ 1331 w 10000"/>
            <a:gd name="connsiteY19" fmla="*/ 9910 h 10000"/>
            <a:gd name="connsiteX20" fmla="*/ 2619 w 10000"/>
            <a:gd name="connsiteY20" fmla="*/ 10000 h 10000"/>
            <a:gd name="connsiteX21" fmla="*/ 5665 w 10000"/>
            <a:gd name="connsiteY21" fmla="*/ 9842 h 10000"/>
            <a:gd name="connsiteX22" fmla="*/ 8360 w 10000"/>
            <a:gd name="connsiteY22" fmla="*/ 9208 h 10000"/>
            <a:gd name="connsiteX23" fmla="*/ 10000 w 10000"/>
            <a:gd name="connsiteY23" fmla="*/ 8780 h 10000"/>
            <a:gd name="connsiteX24" fmla="*/ 8946 w 10000"/>
            <a:gd name="connsiteY24" fmla="*/ 8531 h 10000"/>
            <a:gd name="connsiteX25" fmla="*/ 8946 w 10000"/>
            <a:gd name="connsiteY25" fmla="*/ 8214 h 10000"/>
            <a:gd name="connsiteX26" fmla="*/ 8126 w 10000"/>
            <a:gd name="connsiteY26" fmla="*/ 8010 h 10000"/>
            <a:gd name="connsiteX27" fmla="*/ 7423 w 10000"/>
            <a:gd name="connsiteY27" fmla="*/ 7173 h 10000"/>
            <a:gd name="connsiteX28" fmla="*/ 8126 w 10000"/>
            <a:gd name="connsiteY28" fmla="*/ 6903 h 10000"/>
            <a:gd name="connsiteX29" fmla="*/ 7657 w 10000"/>
            <a:gd name="connsiteY29" fmla="*/ 6767 h 10000"/>
            <a:gd name="connsiteX30" fmla="*/ 7657 w 10000"/>
            <a:gd name="connsiteY30" fmla="*/ 6005 h 10000"/>
            <a:gd name="connsiteX31" fmla="*/ 8594 w 10000"/>
            <a:gd name="connsiteY31" fmla="*/ 5795 h 10000"/>
            <a:gd name="connsiteX32" fmla="*/ 7774 w 10000"/>
            <a:gd name="connsiteY32" fmla="*/ 5297 h 10000"/>
            <a:gd name="connsiteX33" fmla="*/ 7207 w 10000"/>
            <a:gd name="connsiteY33" fmla="*/ 5112 h 10000"/>
            <a:gd name="connsiteX34" fmla="*/ 7668 w 10000"/>
            <a:gd name="connsiteY34" fmla="*/ 4988 h 10000"/>
            <a:gd name="connsiteX35" fmla="*/ 7539 w 10000"/>
            <a:gd name="connsiteY35" fmla="*/ 4823 h 10000"/>
            <a:gd name="connsiteX36" fmla="*/ 6657 w 10000"/>
            <a:gd name="connsiteY36" fmla="*/ 4719 h 10000"/>
            <a:gd name="connsiteX37" fmla="*/ 7127 w 10000"/>
            <a:gd name="connsiteY37" fmla="*/ 4508 h 10000"/>
            <a:gd name="connsiteX38" fmla="*/ 6310 w 10000"/>
            <a:gd name="connsiteY38" fmla="*/ 4351 h 10000"/>
            <a:gd name="connsiteX39" fmla="*/ 7636 w 10000"/>
            <a:gd name="connsiteY39" fmla="*/ 3980 h 10000"/>
            <a:gd name="connsiteX40" fmla="*/ 8732 w 10000"/>
            <a:gd name="connsiteY40" fmla="*/ 2664 h 10000"/>
            <a:gd name="connsiteX41" fmla="*/ 9262 w 10000"/>
            <a:gd name="connsiteY41" fmla="*/ 1339 h 10000"/>
            <a:gd name="connsiteX42" fmla="*/ 9209 w 10000"/>
            <a:gd name="connsiteY42" fmla="*/ 565 h 10000"/>
            <a:gd name="connsiteX43" fmla="*/ 8828 w 10000"/>
            <a:gd name="connsiteY43" fmla="*/ 0 h 10000"/>
            <a:gd name="connsiteX44" fmla="*/ 6602 w 10000"/>
            <a:gd name="connsiteY44" fmla="*/ 459 h 10000"/>
            <a:gd name="connsiteX45" fmla="*/ 3087 w 10000"/>
            <a:gd name="connsiteY45" fmla="*/ 753 h 10000"/>
            <a:gd name="connsiteX46" fmla="*/ 1675 w 10000"/>
            <a:gd name="connsiteY46" fmla="*/ 934 h 10000"/>
            <a:gd name="connsiteX47" fmla="*/ 0 w 10000"/>
            <a:gd name="connsiteY47"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4474 w 10000"/>
            <a:gd name="connsiteY6" fmla="*/ 4740 h 10000"/>
            <a:gd name="connsiteX7" fmla="*/ 3836 w 10000"/>
            <a:gd name="connsiteY7" fmla="*/ 4893 h 10000"/>
            <a:gd name="connsiteX8" fmla="*/ 3557 w 10000"/>
            <a:gd name="connsiteY8" fmla="*/ 5614 h 10000"/>
            <a:gd name="connsiteX9" fmla="*/ 4025 w 10000"/>
            <a:gd name="connsiteY9" fmla="*/ 5930 h 10000"/>
            <a:gd name="connsiteX10" fmla="*/ 4610 w 10000"/>
            <a:gd name="connsiteY10" fmla="*/ 6157 h 10000"/>
            <a:gd name="connsiteX11" fmla="*/ 4844 w 10000"/>
            <a:gd name="connsiteY11" fmla="*/ 6880 h 10000"/>
            <a:gd name="connsiteX12" fmla="*/ 4375 w 10000"/>
            <a:gd name="connsiteY12" fmla="*/ 7128 h 10000"/>
            <a:gd name="connsiteX13" fmla="*/ 5079 w 10000"/>
            <a:gd name="connsiteY13" fmla="*/ 7173 h 10000"/>
            <a:gd name="connsiteX14" fmla="*/ 5547 w 10000"/>
            <a:gd name="connsiteY14" fmla="*/ 8237 h 10000"/>
            <a:gd name="connsiteX15" fmla="*/ 4962 w 10000"/>
            <a:gd name="connsiteY15" fmla="*/ 8418 h 10000"/>
            <a:gd name="connsiteX16" fmla="*/ 2619 w 10000"/>
            <a:gd name="connsiteY16" fmla="*/ 9118 h 10000"/>
            <a:gd name="connsiteX17" fmla="*/ 159 w 10000"/>
            <a:gd name="connsiteY17" fmla="*/ 9615 h 10000"/>
            <a:gd name="connsiteX18" fmla="*/ 275 w 10000"/>
            <a:gd name="connsiteY18" fmla="*/ 9887 h 10000"/>
            <a:gd name="connsiteX19" fmla="*/ 1331 w 10000"/>
            <a:gd name="connsiteY19" fmla="*/ 9910 h 10000"/>
            <a:gd name="connsiteX20" fmla="*/ 2619 w 10000"/>
            <a:gd name="connsiteY20" fmla="*/ 10000 h 10000"/>
            <a:gd name="connsiteX21" fmla="*/ 5665 w 10000"/>
            <a:gd name="connsiteY21" fmla="*/ 9842 h 10000"/>
            <a:gd name="connsiteX22" fmla="*/ 8360 w 10000"/>
            <a:gd name="connsiteY22" fmla="*/ 9208 h 10000"/>
            <a:gd name="connsiteX23" fmla="*/ 10000 w 10000"/>
            <a:gd name="connsiteY23" fmla="*/ 8780 h 10000"/>
            <a:gd name="connsiteX24" fmla="*/ 8946 w 10000"/>
            <a:gd name="connsiteY24" fmla="*/ 8531 h 10000"/>
            <a:gd name="connsiteX25" fmla="*/ 8946 w 10000"/>
            <a:gd name="connsiteY25" fmla="*/ 8214 h 10000"/>
            <a:gd name="connsiteX26" fmla="*/ 8126 w 10000"/>
            <a:gd name="connsiteY26" fmla="*/ 8010 h 10000"/>
            <a:gd name="connsiteX27" fmla="*/ 7423 w 10000"/>
            <a:gd name="connsiteY27" fmla="*/ 7173 h 10000"/>
            <a:gd name="connsiteX28" fmla="*/ 8126 w 10000"/>
            <a:gd name="connsiteY28" fmla="*/ 6903 h 10000"/>
            <a:gd name="connsiteX29" fmla="*/ 7657 w 10000"/>
            <a:gd name="connsiteY29" fmla="*/ 6767 h 10000"/>
            <a:gd name="connsiteX30" fmla="*/ 7657 w 10000"/>
            <a:gd name="connsiteY30" fmla="*/ 6005 h 10000"/>
            <a:gd name="connsiteX31" fmla="*/ 8594 w 10000"/>
            <a:gd name="connsiteY31" fmla="*/ 5795 h 10000"/>
            <a:gd name="connsiteX32" fmla="*/ 7870 w 10000"/>
            <a:gd name="connsiteY32" fmla="*/ 5227 h 10000"/>
            <a:gd name="connsiteX33" fmla="*/ 7207 w 10000"/>
            <a:gd name="connsiteY33" fmla="*/ 5112 h 10000"/>
            <a:gd name="connsiteX34" fmla="*/ 7668 w 10000"/>
            <a:gd name="connsiteY34" fmla="*/ 4988 h 10000"/>
            <a:gd name="connsiteX35" fmla="*/ 7539 w 10000"/>
            <a:gd name="connsiteY35" fmla="*/ 4823 h 10000"/>
            <a:gd name="connsiteX36" fmla="*/ 6657 w 10000"/>
            <a:gd name="connsiteY36" fmla="*/ 4719 h 10000"/>
            <a:gd name="connsiteX37" fmla="*/ 7127 w 10000"/>
            <a:gd name="connsiteY37" fmla="*/ 4508 h 10000"/>
            <a:gd name="connsiteX38" fmla="*/ 6310 w 10000"/>
            <a:gd name="connsiteY38" fmla="*/ 4351 h 10000"/>
            <a:gd name="connsiteX39" fmla="*/ 7636 w 10000"/>
            <a:gd name="connsiteY39" fmla="*/ 3980 h 10000"/>
            <a:gd name="connsiteX40" fmla="*/ 8732 w 10000"/>
            <a:gd name="connsiteY40" fmla="*/ 2664 h 10000"/>
            <a:gd name="connsiteX41" fmla="*/ 9262 w 10000"/>
            <a:gd name="connsiteY41" fmla="*/ 1339 h 10000"/>
            <a:gd name="connsiteX42" fmla="*/ 9209 w 10000"/>
            <a:gd name="connsiteY42" fmla="*/ 565 h 10000"/>
            <a:gd name="connsiteX43" fmla="*/ 8828 w 10000"/>
            <a:gd name="connsiteY43" fmla="*/ 0 h 10000"/>
            <a:gd name="connsiteX44" fmla="*/ 6602 w 10000"/>
            <a:gd name="connsiteY44" fmla="*/ 459 h 10000"/>
            <a:gd name="connsiteX45" fmla="*/ 3087 w 10000"/>
            <a:gd name="connsiteY45" fmla="*/ 753 h 10000"/>
            <a:gd name="connsiteX46" fmla="*/ 1675 w 10000"/>
            <a:gd name="connsiteY46" fmla="*/ 934 h 10000"/>
            <a:gd name="connsiteX47" fmla="*/ 0 w 10000"/>
            <a:gd name="connsiteY47"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4474 w 10000"/>
            <a:gd name="connsiteY6" fmla="*/ 4740 h 10000"/>
            <a:gd name="connsiteX7" fmla="*/ 3836 w 10000"/>
            <a:gd name="connsiteY7" fmla="*/ 4893 h 10000"/>
            <a:gd name="connsiteX8" fmla="*/ 3557 w 10000"/>
            <a:gd name="connsiteY8" fmla="*/ 5614 h 10000"/>
            <a:gd name="connsiteX9" fmla="*/ 4025 w 10000"/>
            <a:gd name="connsiteY9" fmla="*/ 5930 h 10000"/>
            <a:gd name="connsiteX10" fmla="*/ 4610 w 10000"/>
            <a:gd name="connsiteY10" fmla="*/ 6157 h 10000"/>
            <a:gd name="connsiteX11" fmla="*/ 4844 w 10000"/>
            <a:gd name="connsiteY11" fmla="*/ 6880 h 10000"/>
            <a:gd name="connsiteX12" fmla="*/ 4375 w 10000"/>
            <a:gd name="connsiteY12" fmla="*/ 7128 h 10000"/>
            <a:gd name="connsiteX13" fmla="*/ 5079 w 10000"/>
            <a:gd name="connsiteY13" fmla="*/ 7173 h 10000"/>
            <a:gd name="connsiteX14" fmla="*/ 5547 w 10000"/>
            <a:gd name="connsiteY14" fmla="*/ 8237 h 10000"/>
            <a:gd name="connsiteX15" fmla="*/ 4962 w 10000"/>
            <a:gd name="connsiteY15" fmla="*/ 8418 h 10000"/>
            <a:gd name="connsiteX16" fmla="*/ 2619 w 10000"/>
            <a:gd name="connsiteY16" fmla="*/ 9118 h 10000"/>
            <a:gd name="connsiteX17" fmla="*/ 159 w 10000"/>
            <a:gd name="connsiteY17" fmla="*/ 9615 h 10000"/>
            <a:gd name="connsiteX18" fmla="*/ 275 w 10000"/>
            <a:gd name="connsiteY18" fmla="*/ 9887 h 10000"/>
            <a:gd name="connsiteX19" fmla="*/ 1331 w 10000"/>
            <a:gd name="connsiteY19" fmla="*/ 9910 h 10000"/>
            <a:gd name="connsiteX20" fmla="*/ 2619 w 10000"/>
            <a:gd name="connsiteY20" fmla="*/ 10000 h 10000"/>
            <a:gd name="connsiteX21" fmla="*/ 5665 w 10000"/>
            <a:gd name="connsiteY21" fmla="*/ 9842 h 10000"/>
            <a:gd name="connsiteX22" fmla="*/ 8360 w 10000"/>
            <a:gd name="connsiteY22" fmla="*/ 9208 h 10000"/>
            <a:gd name="connsiteX23" fmla="*/ 10000 w 10000"/>
            <a:gd name="connsiteY23" fmla="*/ 8780 h 10000"/>
            <a:gd name="connsiteX24" fmla="*/ 8946 w 10000"/>
            <a:gd name="connsiteY24" fmla="*/ 8531 h 10000"/>
            <a:gd name="connsiteX25" fmla="*/ 8946 w 10000"/>
            <a:gd name="connsiteY25" fmla="*/ 8214 h 10000"/>
            <a:gd name="connsiteX26" fmla="*/ 8126 w 10000"/>
            <a:gd name="connsiteY26" fmla="*/ 8010 h 10000"/>
            <a:gd name="connsiteX27" fmla="*/ 7423 w 10000"/>
            <a:gd name="connsiteY27" fmla="*/ 7173 h 10000"/>
            <a:gd name="connsiteX28" fmla="*/ 8126 w 10000"/>
            <a:gd name="connsiteY28" fmla="*/ 6903 h 10000"/>
            <a:gd name="connsiteX29" fmla="*/ 7657 w 10000"/>
            <a:gd name="connsiteY29" fmla="*/ 6767 h 10000"/>
            <a:gd name="connsiteX30" fmla="*/ 7657 w 10000"/>
            <a:gd name="connsiteY30" fmla="*/ 6005 h 10000"/>
            <a:gd name="connsiteX31" fmla="*/ 8017 w 10000"/>
            <a:gd name="connsiteY31" fmla="*/ 5640 h 10000"/>
            <a:gd name="connsiteX32" fmla="*/ 7870 w 10000"/>
            <a:gd name="connsiteY32" fmla="*/ 5227 h 10000"/>
            <a:gd name="connsiteX33" fmla="*/ 7207 w 10000"/>
            <a:gd name="connsiteY33" fmla="*/ 5112 h 10000"/>
            <a:gd name="connsiteX34" fmla="*/ 7668 w 10000"/>
            <a:gd name="connsiteY34" fmla="*/ 4988 h 10000"/>
            <a:gd name="connsiteX35" fmla="*/ 7539 w 10000"/>
            <a:gd name="connsiteY35" fmla="*/ 4823 h 10000"/>
            <a:gd name="connsiteX36" fmla="*/ 6657 w 10000"/>
            <a:gd name="connsiteY36" fmla="*/ 4719 h 10000"/>
            <a:gd name="connsiteX37" fmla="*/ 7127 w 10000"/>
            <a:gd name="connsiteY37" fmla="*/ 4508 h 10000"/>
            <a:gd name="connsiteX38" fmla="*/ 6310 w 10000"/>
            <a:gd name="connsiteY38" fmla="*/ 4351 h 10000"/>
            <a:gd name="connsiteX39" fmla="*/ 7636 w 10000"/>
            <a:gd name="connsiteY39" fmla="*/ 3980 h 10000"/>
            <a:gd name="connsiteX40" fmla="*/ 8732 w 10000"/>
            <a:gd name="connsiteY40" fmla="*/ 2664 h 10000"/>
            <a:gd name="connsiteX41" fmla="*/ 9262 w 10000"/>
            <a:gd name="connsiteY41" fmla="*/ 1339 h 10000"/>
            <a:gd name="connsiteX42" fmla="*/ 9209 w 10000"/>
            <a:gd name="connsiteY42" fmla="*/ 565 h 10000"/>
            <a:gd name="connsiteX43" fmla="*/ 8828 w 10000"/>
            <a:gd name="connsiteY43" fmla="*/ 0 h 10000"/>
            <a:gd name="connsiteX44" fmla="*/ 6602 w 10000"/>
            <a:gd name="connsiteY44" fmla="*/ 459 h 10000"/>
            <a:gd name="connsiteX45" fmla="*/ 3087 w 10000"/>
            <a:gd name="connsiteY45" fmla="*/ 753 h 10000"/>
            <a:gd name="connsiteX46" fmla="*/ 1675 w 10000"/>
            <a:gd name="connsiteY46" fmla="*/ 934 h 10000"/>
            <a:gd name="connsiteX47" fmla="*/ 0 w 10000"/>
            <a:gd name="connsiteY47"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4474 w 10000"/>
            <a:gd name="connsiteY6" fmla="*/ 4740 h 10000"/>
            <a:gd name="connsiteX7" fmla="*/ 3836 w 10000"/>
            <a:gd name="connsiteY7" fmla="*/ 4893 h 10000"/>
            <a:gd name="connsiteX8" fmla="*/ 3557 w 10000"/>
            <a:gd name="connsiteY8" fmla="*/ 5614 h 10000"/>
            <a:gd name="connsiteX9" fmla="*/ 4025 w 10000"/>
            <a:gd name="connsiteY9" fmla="*/ 5930 h 10000"/>
            <a:gd name="connsiteX10" fmla="*/ 4610 w 10000"/>
            <a:gd name="connsiteY10" fmla="*/ 6157 h 10000"/>
            <a:gd name="connsiteX11" fmla="*/ 4844 w 10000"/>
            <a:gd name="connsiteY11" fmla="*/ 6880 h 10000"/>
            <a:gd name="connsiteX12" fmla="*/ 4375 w 10000"/>
            <a:gd name="connsiteY12" fmla="*/ 7128 h 10000"/>
            <a:gd name="connsiteX13" fmla="*/ 5079 w 10000"/>
            <a:gd name="connsiteY13" fmla="*/ 7173 h 10000"/>
            <a:gd name="connsiteX14" fmla="*/ 5547 w 10000"/>
            <a:gd name="connsiteY14" fmla="*/ 8237 h 10000"/>
            <a:gd name="connsiteX15" fmla="*/ 4962 w 10000"/>
            <a:gd name="connsiteY15" fmla="*/ 8418 h 10000"/>
            <a:gd name="connsiteX16" fmla="*/ 2619 w 10000"/>
            <a:gd name="connsiteY16" fmla="*/ 9118 h 10000"/>
            <a:gd name="connsiteX17" fmla="*/ 159 w 10000"/>
            <a:gd name="connsiteY17" fmla="*/ 9615 h 10000"/>
            <a:gd name="connsiteX18" fmla="*/ 275 w 10000"/>
            <a:gd name="connsiteY18" fmla="*/ 9887 h 10000"/>
            <a:gd name="connsiteX19" fmla="*/ 1331 w 10000"/>
            <a:gd name="connsiteY19" fmla="*/ 9910 h 10000"/>
            <a:gd name="connsiteX20" fmla="*/ 2619 w 10000"/>
            <a:gd name="connsiteY20" fmla="*/ 10000 h 10000"/>
            <a:gd name="connsiteX21" fmla="*/ 5665 w 10000"/>
            <a:gd name="connsiteY21" fmla="*/ 9842 h 10000"/>
            <a:gd name="connsiteX22" fmla="*/ 8360 w 10000"/>
            <a:gd name="connsiteY22" fmla="*/ 9208 h 10000"/>
            <a:gd name="connsiteX23" fmla="*/ 10000 w 10000"/>
            <a:gd name="connsiteY23" fmla="*/ 8780 h 10000"/>
            <a:gd name="connsiteX24" fmla="*/ 8946 w 10000"/>
            <a:gd name="connsiteY24" fmla="*/ 8531 h 10000"/>
            <a:gd name="connsiteX25" fmla="*/ 8946 w 10000"/>
            <a:gd name="connsiteY25" fmla="*/ 8214 h 10000"/>
            <a:gd name="connsiteX26" fmla="*/ 8126 w 10000"/>
            <a:gd name="connsiteY26" fmla="*/ 8010 h 10000"/>
            <a:gd name="connsiteX27" fmla="*/ 7423 w 10000"/>
            <a:gd name="connsiteY27" fmla="*/ 7173 h 10000"/>
            <a:gd name="connsiteX28" fmla="*/ 8126 w 10000"/>
            <a:gd name="connsiteY28" fmla="*/ 6903 h 10000"/>
            <a:gd name="connsiteX29" fmla="*/ 7657 w 10000"/>
            <a:gd name="connsiteY29" fmla="*/ 6767 h 10000"/>
            <a:gd name="connsiteX30" fmla="*/ 7638 w 10000"/>
            <a:gd name="connsiteY30" fmla="*/ 6021 h 10000"/>
            <a:gd name="connsiteX31" fmla="*/ 8017 w 10000"/>
            <a:gd name="connsiteY31" fmla="*/ 5640 h 10000"/>
            <a:gd name="connsiteX32" fmla="*/ 7870 w 10000"/>
            <a:gd name="connsiteY32" fmla="*/ 5227 h 10000"/>
            <a:gd name="connsiteX33" fmla="*/ 7207 w 10000"/>
            <a:gd name="connsiteY33" fmla="*/ 5112 h 10000"/>
            <a:gd name="connsiteX34" fmla="*/ 7668 w 10000"/>
            <a:gd name="connsiteY34" fmla="*/ 4988 h 10000"/>
            <a:gd name="connsiteX35" fmla="*/ 7539 w 10000"/>
            <a:gd name="connsiteY35" fmla="*/ 4823 h 10000"/>
            <a:gd name="connsiteX36" fmla="*/ 6657 w 10000"/>
            <a:gd name="connsiteY36" fmla="*/ 4719 h 10000"/>
            <a:gd name="connsiteX37" fmla="*/ 7127 w 10000"/>
            <a:gd name="connsiteY37" fmla="*/ 4508 h 10000"/>
            <a:gd name="connsiteX38" fmla="*/ 6310 w 10000"/>
            <a:gd name="connsiteY38" fmla="*/ 4351 h 10000"/>
            <a:gd name="connsiteX39" fmla="*/ 7636 w 10000"/>
            <a:gd name="connsiteY39" fmla="*/ 3980 h 10000"/>
            <a:gd name="connsiteX40" fmla="*/ 8732 w 10000"/>
            <a:gd name="connsiteY40" fmla="*/ 2664 h 10000"/>
            <a:gd name="connsiteX41" fmla="*/ 9262 w 10000"/>
            <a:gd name="connsiteY41" fmla="*/ 1339 h 10000"/>
            <a:gd name="connsiteX42" fmla="*/ 9209 w 10000"/>
            <a:gd name="connsiteY42" fmla="*/ 565 h 10000"/>
            <a:gd name="connsiteX43" fmla="*/ 8828 w 10000"/>
            <a:gd name="connsiteY43" fmla="*/ 0 h 10000"/>
            <a:gd name="connsiteX44" fmla="*/ 6602 w 10000"/>
            <a:gd name="connsiteY44" fmla="*/ 459 h 10000"/>
            <a:gd name="connsiteX45" fmla="*/ 3087 w 10000"/>
            <a:gd name="connsiteY45" fmla="*/ 753 h 10000"/>
            <a:gd name="connsiteX46" fmla="*/ 1675 w 10000"/>
            <a:gd name="connsiteY46" fmla="*/ 934 h 10000"/>
            <a:gd name="connsiteX47" fmla="*/ 0 w 10000"/>
            <a:gd name="connsiteY47"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4474 w 10000"/>
            <a:gd name="connsiteY6" fmla="*/ 4740 h 10000"/>
            <a:gd name="connsiteX7" fmla="*/ 3836 w 10000"/>
            <a:gd name="connsiteY7" fmla="*/ 4893 h 10000"/>
            <a:gd name="connsiteX8" fmla="*/ 4095 w 10000"/>
            <a:gd name="connsiteY8" fmla="*/ 5614 h 10000"/>
            <a:gd name="connsiteX9" fmla="*/ 4025 w 10000"/>
            <a:gd name="connsiteY9" fmla="*/ 5930 h 10000"/>
            <a:gd name="connsiteX10" fmla="*/ 4610 w 10000"/>
            <a:gd name="connsiteY10" fmla="*/ 6157 h 10000"/>
            <a:gd name="connsiteX11" fmla="*/ 4844 w 10000"/>
            <a:gd name="connsiteY11" fmla="*/ 6880 h 10000"/>
            <a:gd name="connsiteX12" fmla="*/ 4375 w 10000"/>
            <a:gd name="connsiteY12" fmla="*/ 7128 h 10000"/>
            <a:gd name="connsiteX13" fmla="*/ 5079 w 10000"/>
            <a:gd name="connsiteY13" fmla="*/ 7173 h 10000"/>
            <a:gd name="connsiteX14" fmla="*/ 5547 w 10000"/>
            <a:gd name="connsiteY14" fmla="*/ 8237 h 10000"/>
            <a:gd name="connsiteX15" fmla="*/ 4962 w 10000"/>
            <a:gd name="connsiteY15" fmla="*/ 8418 h 10000"/>
            <a:gd name="connsiteX16" fmla="*/ 2619 w 10000"/>
            <a:gd name="connsiteY16" fmla="*/ 9118 h 10000"/>
            <a:gd name="connsiteX17" fmla="*/ 159 w 10000"/>
            <a:gd name="connsiteY17" fmla="*/ 9615 h 10000"/>
            <a:gd name="connsiteX18" fmla="*/ 275 w 10000"/>
            <a:gd name="connsiteY18" fmla="*/ 9887 h 10000"/>
            <a:gd name="connsiteX19" fmla="*/ 1331 w 10000"/>
            <a:gd name="connsiteY19" fmla="*/ 9910 h 10000"/>
            <a:gd name="connsiteX20" fmla="*/ 2619 w 10000"/>
            <a:gd name="connsiteY20" fmla="*/ 10000 h 10000"/>
            <a:gd name="connsiteX21" fmla="*/ 5665 w 10000"/>
            <a:gd name="connsiteY21" fmla="*/ 9842 h 10000"/>
            <a:gd name="connsiteX22" fmla="*/ 8360 w 10000"/>
            <a:gd name="connsiteY22" fmla="*/ 9208 h 10000"/>
            <a:gd name="connsiteX23" fmla="*/ 10000 w 10000"/>
            <a:gd name="connsiteY23" fmla="*/ 8780 h 10000"/>
            <a:gd name="connsiteX24" fmla="*/ 8946 w 10000"/>
            <a:gd name="connsiteY24" fmla="*/ 8531 h 10000"/>
            <a:gd name="connsiteX25" fmla="*/ 8946 w 10000"/>
            <a:gd name="connsiteY25" fmla="*/ 8214 h 10000"/>
            <a:gd name="connsiteX26" fmla="*/ 8126 w 10000"/>
            <a:gd name="connsiteY26" fmla="*/ 8010 h 10000"/>
            <a:gd name="connsiteX27" fmla="*/ 7423 w 10000"/>
            <a:gd name="connsiteY27" fmla="*/ 7173 h 10000"/>
            <a:gd name="connsiteX28" fmla="*/ 8126 w 10000"/>
            <a:gd name="connsiteY28" fmla="*/ 6903 h 10000"/>
            <a:gd name="connsiteX29" fmla="*/ 7657 w 10000"/>
            <a:gd name="connsiteY29" fmla="*/ 6767 h 10000"/>
            <a:gd name="connsiteX30" fmla="*/ 7638 w 10000"/>
            <a:gd name="connsiteY30" fmla="*/ 6021 h 10000"/>
            <a:gd name="connsiteX31" fmla="*/ 8017 w 10000"/>
            <a:gd name="connsiteY31" fmla="*/ 5640 h 10000"/>
            <a:gd name="connsiteX32" fmla="*/ 7870 w 10000"/>
            <a:gd name="connsiteY32" fmla="*/ 5227 h 10000"/>
            <a:gd name="connsiteX33" fmla="*/ 7207 w 10000"/>
            <a:gd name="connsiteY33" fmla="*/ 5112 h 10000"/>
            <a:gd name="connsiteX34" fmla="*/ 7668 w 10000"/>
            <a:gd name="connsiteY34" fmla="*/ 4988 h 10000"/>
            <a:gd name="connsiteX35" fmla="*/ 7539 w 10000"/>
            <a:gd name="connsiteY35" fmla="*/ 4823 h 10000"/>
            <a:gd name="connsiteX36" fmla="*/ 6657 w 10000"/>
            <a:gd name="connsiteY36" fmla="*/ 4719 h 10000"/>
            <a:gd name="connsiteX37" fmla="*/ 7127 w 10000"/>
            <a:gd name="connsiteY37" fmla="*/ 4508 h 10000"/>
            <a:gd name="connsiteX38" fmla="*/ 6310 w 10000"/>
            <a:gd name="connsiteY38" fmla="*/ 4351 h 10000"/>
            <a:gd name="connsiteX39" fmla="*/ 7636 w 10000"/>
            <a:gd name="connsiteY39" fmla="*/ 3980 h 10000"/>
            <a:gd name="connsiteX40" fmla="*/ 8732 w 10000"/>
            <a:gd name="connsiteY40" fmla="*/ 2664 h 10000"/>
            <a:gd name="connsiteX41" fmla="*/ 9262 w 10000"/>
            <a:gd name="connsiteY41" fmla="*/ 1339 h 10000"/>
            <a:gd name="connsiteX42" fmla="*/ 9209 w 10000"/>
            <a:gd name="connsiteY42" fmla="*/ 565 h 10000"/>
            <a:gd name="connsiteX43" fmla="*/ 8828 w 10000"/>
            <a:gd name="connsiteY43" fmla="*/ 0 h 10000"/>
            <a:gd name="connsiteX44" fmla="*/ 6602 w 10000"/>
            <a:gd name="connsiteY44" fmla="*/ 459 h 10000"/>
            <a:gd name="connsiteX45" fmla="*/ 3087 w 10000"/>
            <a:gd name="connsiteY45" fmla="*/ 753 h 10000"/>
            <a:gd name="connsiteX46" fmla="*/ 1675 w 10000"/>
            <a:gd name="connsiteY46" fmla="*/ 934 h 10000"/>
            <a:gd name="connsiteX47" fmla="*/ 0 w 10000"/>
            <a:gd name="connsiteY47"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4474 w 10000"/>
            <a:gd name="connsiteY6" fmla="*/ 4740 h 10000"/>
            <a:gd name="connsiteX7" fmla="*/ 3836 w 10000"/>
            <a:gd name="connsiteY7" fmla="*/ 4893 h 10000"/>
            <a:gd name="connsiteX8" fmla="*/ 4095 w 10000"/>
            <a:gd name="connsiteY8" fmla="*/ 5614 h 10000"/>
            <a:gd name="connsiteX9" fmla="*/ 4025 w 10000"/>
            <a:gd name="connsiteY9" fmla="*/ 5930 h 10000"/>
            <a:gd name="connsiteX10" fmla="*/ 4610 w 10000"/>
            <a:gd name="connsiteY10" fmla="*/ 6157 h 10000"/>
            <a:gd name="connsiteX11" fmla="*/ 4844 w 10000"/>
            <a:gd name="connsiteY11" fmla="*/ 6880 h 10000"/>
            <a:gd name="connsiteX12" fmla="*/ 4375 w 10000"/>
            <a:gd name="connsiteY12" fmla="*/ 7128 h 10000"/>
            <a:gd name="connsiteX13" fmla="*/ 5079 w 10000"/>
            <a:gd name="connsiteY13" fmla="*/ 7173 h 10000"/>
            <a:gd name="connsiteX14" fmla="*/ 5547 w 10000"/>
            <a:gd name="connsiteY14" fmla="*/ 8237 h 10000"/>
            <a:gd name="connsiteX15" fmla="*/ 4962 w 10000"/>
            <a:gd name="connsiteY15" fmla="*/ 8418 h 10000"/>
            <a:gd name="connsiteX16" fmla="*/ 2619 w 10000"/>
            <a:gd name="connsiteY16" fmla="*/ 9118 h 10000"/>
            <a:gd name="connsiteX17" fmla="*/ 159 w 10000"/>
            <a:gd name="connsiteY17" fmla="*/ 9615 h 10000"/>
            <a:gd name="connsiteX18" fmla="*/ 275 w 10000"/>
            <a:gd name="connsiteY18" fmla="*/ 9887 h 10000"/>
            <a:gd name="connsiteX19" fmla="*/ 1331 w 10000"/>
            <a:gd name="connsiteY19" fmla="*/ 9910 h 10000"/>
            <a:gd name="connsiteX20" fmla="*/ 2619 w 10000"/>
            <a:gd name="connsiteY20" fmla="*/ 10000 h 10000"/>
            <a:gd name="connsiteX21" fmla="*/ 5665 w 10000"/>
            <a:gd name="connsiteY21" fmla="*/ 9842 h 10000"/>
            <a:gd name="connsiteX22" fmla="*/ 8360 w 10000"/>
            <a:gd name="connsiteY22" fmla="*/ 9208 h 10000"/>
            <a:gd name="connsiteX23" fmla="*/ 10000 w 10000"/>
            <a:gd name="connsiteY23" fmla="*/ 8780 h 10000"/>
            <a:gd name="connsiteX24" fmla="*/ 8946 w 10000"/>
            <a:gd name="connsiteY24" fmla="*/ 8531 h 10000"/>
            <a:gd name="connsiteX25" fmla="*/ 8946 w 10000"/>
            <a:gd name="connsiteY25" fmla="*/ 8214 h 10000"/>
            <a:gd name="connsiteX26" fmla="*/ 8126 w 10000"/>
            <a:gd name="connsiteY26" fmla="*/ 8010 h 10000"/>
            <a:gd name="connsiteX27" fmla="*/ 7423 w 10000"/>
            <a:gd name="connsiteY27" fmla="*/ 7173 h 10000"/>
            <a:gd name="connsiteX28" fmla="*/ 8126 w 10000"/>
            <a:gd name="connsiteY28" fmla="*/ 6903 h 10000"/>
            <a:gd name="connsiteX29" fmla="*/ 7657 w 10000"/>
            <a:gd name="connsiteY29" fmla="*/ 6767 h 10000"/>
            <a:gd name="connsiteX30" fmla="*/ 7638 w 10000"/>
            <a:gd name="connsiteY30" fmla="*/ 6021 h 10000"/>
            <a:gd name="connsiteX31" fmla="*/ 8017 w 10000"/>
            <a:gd name="connsiteY31" fmla="*/ 5640 h 10000"/>
            <a:gd name="connsiteX32" fmla="*/ 7870 w 10000"/>
            <a:gd name="connsiteY32" fmla="*/ 5227 h 10000"/>
            <a:gd name="connsiteX33" fmla="*/ 7207 w 10000"/>
            <a:gd name="connsiteY33" fmla="*/ 5112 h 10000"/>
            <a:gd name="connsiteX34" fmla="*/ 7668 w 10000"/>
            <a:gd name="connsiteY34" fmla="*/ 4988 h 10000"/>
            <a:gd name="connsiteX35" fmla="*/ 7539 w 10000"/>
            <a:gd name="connsiteY35" fmla="*/ 4823 h 10000"/>
            <a:gd name="connsiteX36" fmla="*/ 6657 w 10000"/>
            <a:gd name="connsiteY36" fmla="*/ 4719 h 10000"/>
            <a:gd name="connsiteX37" fmla="*/ 7127 w 10000"/>
            <a:gd name="connsiteY37" fmla="*/ 4508 h 10000"/>
            <a:gd name="connsiteX38" fmla="*/ 6310 w 10000"/>
            <a:gd name="connsiteY38" fmla="*/ 4351 h 10000"/>
            <a:gd name="connsiteX39" fmla="*/ 7636 w 10000"/>
            <a:gd name="connsiteY39" fmla="*/ 3980 h 10000"/>
            <a:gd name="connsiteX40" fmla="*/ 8732 w 10000"/>
            <a:gd name="connsiteY40" fmla="*/ 2664 h 10000"/>
            <a:gd name="connsiteX41" fmla="*/ 9262 w 10000"/>
            <a:gd name="connsiteY41" fmla="*/ 1339 h 10000"/>
            <a:gd name="connsiteX42" fmla="*/ 9209 w 10000"/>
            <a:gd name="connsiteY42" fmla="*/ 565 h 10000"/>
            <a:gd name="connsiteX43" fmla="*/ 8828 w 10000"/>
            <a:gd name="connsiteY43" fmla="*/ 0 h 10000"/>
            <a:gd name="connsiteX44" fmla="*/ 6602 w 10000"/>
            <a:gd name="connsiteY44" fmla="*/ 459 h 10000"/>
            <a:gd name="connsiteX45" fmla="*/ 3087 w 10000"/>
            <a:gd name="connsiteY45" fmla="*/ 753 h 10000"/>
            <a:gd name="connsiteX46" fmla="*/ 1675 w 10000"/>
            <a:gd name="connsiteY46" fmla="*/ 934 h 10000"/>
            <a:gd name="connsiteX47" fmla="*/ 0 w 10000"/>
            <a:gd name="connsiteY47"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4474 w 10000"/>
            <a:gd name="connsiteY6" fmla="*/ 4740 h 10000"/>
            <a:gd name="connsiteX7" fmla="*/ 3836 w 10000"/>
            <a:gd name="connsiteY7" fmla="*/ 4893 h 10000"/>
            <a:gd name="connsiteX8" fmla="*/ 4095 w 10000"/>
            <a:gd name="connsiteY8" fmla="*/ 5614 h 10000"/>
            <a:gd name="connsiteX9" fmla="*/ 4486 w 10000"/>
            <a:gd name="connsiteY9" fmla="*/ 5951 h 10000"/>
            <a:gd name="connsiteX10" fmla="*/ 4610 w 10000"/>
            <a:gd name="connsiteY10" fmla="*/ 6157 h 10000"/>
            <a:gd name="connsiteX11" fmla="*/ 4844 w 10000"/>
            <a:gd name="connsiteY11" fmla="*/ 6880 h 10000"/>
            <a:gd name="connsiteX12" fmla="*/ 4375 w 10000"/>
            <a:gd name="connsiteY12" fmla="*/ 7128 h 10000"/>
            <a:gd name="connsiteX13" fmla="*/ 5079 w 10000"/>
            <a:gd name="connsiteY13" fmla="*/ 7173 h 10000"/>
            <a:gd name="connsiteX14" fmla="*/ 5547 w 10000"/>
            <a:gd name="connsiteY14" fmla="*/ 8237 h 10000"/>
            <a:gd name="connsiteX15" fmla="*/ 4962 w 10000"/>
            <a:gd name="connsiteY15" fmla="*/ 8418 h 10000"/>
            <a:gd name="connsiteX16" fmla="*/ 2619 w 10000"/>
            <a:gd name="connsiteY16" fmla="*/ 9118 h 10000"/>
            <a:gd name="connsiteX17" fmla="*/ 159 w 10000"/>
            <a:gd name="connsiteY17" fmla="*/ 9615 h 10000"/>
            <a:gd name="connsiteX18" fmla="*/ 275 w 10000"/>
            <a:gd name="connsiteY18" fmla="*/ 9887 h 10000"/>
            <a:gd name="connsiteX19" fmla="*/ 1331 w 10000"/>
            <a:gd name="connsiteY19" fmla="*/ 9910 h 10000"/>
            <a:gd name="connsiteX20" fmla="*/ 2619 w 10000"/>
            <a:gd name="connsiteY20" fmla="*/ 10000 h 10000"/>
            <a:gd name="connsiteX21" fmla="*/ 5665 w 10000"/>
            <a:gd name="connsiteY21" fmla="*/ 9842 h 10000"/>
            <a:gd name="connsiteX22" fmla="*/ 8360 w 10000"/>
            <a:gd name="connsiteY22" fmla="*/ 9208 h 10000"/>
            <a:gd name="connsiteX23" fmla="*/ 10000 w 10000"/>
            <a:gd name="connsiteY23" fmla="*/ 8780 h 10000"/>
            <a:gd name="connsiteX24" fmla="*/ 8946 w 10000"/>
            <a:gd name="connsiteY24" fmla="*/ 8531 h 10000"/>
            <a:gd name="connsiteX25" fmla="*/ 8946 w 10000"/>
            <a:gd name="connsiteY25" fmla="*/ 8214 h 10000"/>
            <a:gd name="connsiteX26" fmla="*/ 8126 w 10000"/>
            <a:gd name="connsiteY26" fmla="*/ 8010 h 10000"/>
            <a:gd name="connsiteX27" fmla="*/ 7423 w 10000"/>
            <a:gd name="connsiteY27" fmla="*/ 7173 h 10000"/>
            <a:gd name="connsiteX28" fmla="*/ 8126 w 10000"/>
            <a:gd name="connsiteY28" fmla="*/ 6903 h 10000"/>
            <a:gd name="connsiteX29" fmla="*/ 7657 w 10000"/>
            <a:gd name="connsiteY29" fmla="*/ 6767 h 10000"/>
            <a:gd name="connsiteX30" fmla="*/ 7638 w 10000"/>
            <a:gd name="connsiteY30" fmla="*/ 6021 h 10000"/>
            <a:gd name="connsiteX31" fmla="*/ 8017 w 10000"/>
            <a:gd name="connsiteY31" fmla="*/ 5640 h 10000"/>
            <a:gd name="connsiteX32" fmla="*/ 7870 w 10000"/>
            <a:gd name="connsiteY32" fmla="*/ 5227 h 10000"/>
            <a:gd name="connsiteX33" fmla="*/ 7207 w 10000"/>
            <a:gd name="connsiteY33" fmla="*/ 5112 h 10000"/>
            <a:gd name="connsiteX34" fmla="*/ 7668 w 10000"/>
            <a:gd name="connsiteY34" fmla="*/ 4988 h 10000"/>
            <a:gd name="connsiteX35" fmla="*/ 7539 w 10000"/>
            <a:gd name="connsiteY35" fmla="*/ 4823 h 10000"/>
            <a:gd name="connsiteX36" fmla="*/ 6657 w 10000"/>
            <a:gd name="connsiteY36" fmla="*/ 4719 h 10000"/>
            <a:gd name="connsiteX37" fmla="*/ 7127 w 10000"/>
            <a:gd name="connsiteY37" fmla="*/ 4508 h 10000"/>
            <a:gd name="connsiteX38" fmla="*/ 6310 w 10000"/>
            <a:gd name="connsiteY38" fmla="*/ 4351 h 10000"/>
            <a:gd name="connsiteX39" fmla="*/ 7636 w 10000"/>
            <a:gd name="connsiteY39" fmla="*/ 3980 h 10000"/>
            <a:gd name="connsiteX40" fmla="*/ 8732 w 10000"/>
            <a:gd name="connsiteY40" fmla="*/ 2664 h 10000"/>
            <a:gd name="connsiteX41" fmla="*/ 9262 w 10000"/>
            <a:gd name="connsiteY41" fmla="*/ 1339 h 10000"/>
            <a:gd name="connsiteX42" fmla="*/ 9209 w 10000"/>
            <a:gd name="connsiteY42" fmla="*/ 565 h 10000"/>
            <a:gd name="connsiteX43" fmla="*/ 8828 w 10000"/>
            <a:gd name="connsiteY43" fmla="*/ 0 h 10000"/>
            <a:gd name="connsiteX44" fmla="*/ 6602 w 10000"/>
            <a:gd name="connsiteY44" fmla="*/ 459 h 10000"/>
            <a:gd name="connsiteX45" fmla="*/ 3087 w 10000"/>
            <a:gd name="connsiteY45" fmla="*/ 753 h 10000"/>
            <a:gd name="connsiteX46" fmla="*/ 1675 w 10000"/>
            <a:gd name="connsiteY46" fmla="*/ 934 h 10000"/>
            <a:gd name="connsiteX47" fmla="*/ 0 w 10000"/>
            <a:gd name="connsiteY47"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4474 w 10000"/>
            <a:gd name="connsiteY6" fmla="*/ 4740 h 10000"/>
            <a:gd name="connsiteX7" fmla="*/ 3836 w 10000"/>
            <a:gd name="connsiteY7" fmla="*/ 4893 h 10000"/>
            <a:gd name="connsiteX8" fmla="*/ 4095 w 10000"/>
            <a:gd name="connsiteY8" fmla="*/ 5614 h 10000"/>
            <a:gd name="connsiteX9" fmla="*/ 4486 w 10000"/>
            <a:gd name="connsiteY9" fmla="*/ 5951 h 10000"/>
            <a:gd name="connsiteX10" fmla="*/ 4610 w 10000"/>
            <a:gd name="connsiteY10" fmla="*/ 6157 h 10000"/>
            <a:gd name="connsiteX11" fmla="*/ 4844 w 10000"/>
            <a:gd name="connsiteY11" fmla="*/ 6880 h 10000"/>
            <a:gd name="connsiteX12" fmla="*/ 4375 w 10000"/>
            <a:gd name="connsiteY12" fmla="*/ 7128 h 10000"/>
            <a:gd name="connsiteX13" fmla="*/ 5079 w 10000"/>
            <a:gd name="connsiteY13" fmla="*/ 7173 h 10000"/>
            <a:gd name="connsiteX14" fmla="*/ 5547 w 10000"/>
            <a:gd name="connsiteY14" fmla="*/ 8237 h 10000"/>
            <a:gd name="connsiteX15" fmla="*/ 4962 w 10000"/>
            <a:gd name="connsiteY15" fmla="*/ 8418 h 10000"/>
            <a:gd name="connsiteX16" fmla="*/ 2619 w 10000"/>
            <a:gd name="connsiteY16" fmla="*/ 9118 h 10000"/>
            <a:gd name="connsiteX17" fmla="*/ 159 w 10000"/>
            <a:gd name="connsiteY17" fmla="*/ 9615 h 10000"/>
            <a:gd name="connsiteX18" fmla="*/ 275 w 10000"/>
            <a:gd name="connsiteY18" fmla="*/ 9887 h 10000"/>
            <a:gd name="connsiteX19" fmla="*/ 1331 w 10000"/>
            <a:gd name="connsiteY19" fmla="*/ 9910 h 10000"/>
            <a:gd name="connsiteX20" fmla="*/ 2619 w 10000"/>
            <a:gd name="connsiteY20" fmla="*/ 10000 h 10000"/>
            <a:gd name="connsiteX21" fmla="*/ 5665 w 10000"/>
            <a:gd name="connsiteY21" fmla="*/ 9842 h 10000"/>
            <a:gd name="connsiteX22" fmla="*/ 8360 w 10000"/>
            <a:gd name="connsiteY22" fmla="*/ 9208 h 10000"/>
            <a:gd name="connsiteX23" fmla="*/ 10000 w 10000"/>
            <a:gd name="connsiteY23" fmla="*/ 8780 h 10000"/>
            <a:gd name="connsiteX24" fmla="*/ 8946 w 10000"/>
            <a:gd name="connsiteY24" fmla="*/ 8531 h 10000"/>
            <a:gd name="connsiteX25" fmla="*/ 8946 w 10000"/>
            <a:gd name="connsiteY25" fmla="*/ 8214 h 10000"/>
            <a:gd name="connsiteX26" fmla="*/ 8126 w 10000"/>
            <a:gd name="connsiteY26" fmla="*/ 8010 h 10000"/>
            <a:gd name="connsiteX27" fmla="*/ 7423 w 10000"/>
            <a:gd name="connsiteY27" fmla="*/ 7173 h 10000"/>
            <a:gd name="connsiteX28" fmla="*/ 8126 w 10000"/>
            <a:gd name="connsiteY28" fmla="*/ 6903 h 10000"/>
            <a:gd name="connsiteX29" fmla="*/ 7657 w 10000"/>
            <a:gd name="connsiteY29" fmla="*/ 6767 h 10000"/>
            <a:gd name="connsiteX30" fmla="*/ 7638 w 10000"/>
            <a:gd name="connsiteY30" fmla="*/ 6021 h 10000"/>
            <a:gd name="connsiteX31" fmla="*/ 8017 w 10000"/>
            <a:gd name="connsiteY31" fmla="*/ 5640 h 10000"/>
            <a:gd name="connsiteX32" fmla="*/ 7870 w 10000"/>
            <a:gd name="connsiteY32" fmla="*/ 5227 h 10000"/>
            <a:gd name="connsiteX33" fmla="*/ 7207 w 10000"/>
            <a:gd name="connsiteY33" fmla="*/ 5112 h 10000"/>
            <a:gd name="connsiteX34" fmla="*/ 7668 w 10000"/>
            <a:gd name="connsiteY34" fmla="*/ 4988 h 10000"/>
            <a:gd name="connsiteX35" fmla="*/ 7539 w 10000"/>
            <a:gd name="connsiteY35" fmla="*/ 4823 h 10000"/>
            <a:gd name="connsiteX36" fmla="*/ 6657 w 10000"/>
            <a:gd name="connsiteY36" fmla="*/ 4719 h 10000"/>
            <a:gd name="connsiteX37" fmla="*/ 7127 w 10000"/>
            <a:gd name="connsiteY37" fmla="*/ 4508 h 10000"/>
            <a:gd name="connsiteX38" fmla="*/ 6310 w 10000"/>
            <a:gd name="connsiteY38" fmla="*/ 4351 h 10000"/>
            <a:gd name="connsiteX39" fmla="*/ 7636 w 10000"/>
            <a:gd name="connsiteY39" fmla="*/ 3980 h 10000"/>
            <a:gd name="connsiteX40" fmla="*/ 8732 w 10000"/>
            <a:gd name="connsiteY40" fmla="*/ 2664 h 10000"/>
            <a:gd name="connsiteX41" fmla="*/ 9262 w 10000"/>
            <a:gd name="connsiteY41" fmla="*/ 1339 h 10000"/>
            <a:gd name="connsiteX42" fmla="*/ 9209 w 10000"/>
            <a:gd name="connsiteY42" fmla="*/ 565 h 10000"/>
            <a:gd name="connsiteX43" fmla="*/ 8828 w 10000"/>
            <a:gd name="connsiteY43" fmla="*/ 0 h 10000"/>
            <a:gd name="connsiteX44" fmla="*/ 6602 w 10000"/>
            <a:gd name="connsiteY44" fmla="*/ 459 h 10000"/>
            <a:gd name="connsiteX45" fmla="*/ 3087 w 10000"/>
            <a:gd name="connsiteY45" fmla="*/ 753 h 10000"/>
            <a:gd name="connsiteX46" fmla="*/ 1675 w 10000"/>
            <a:gd name="connsiteY46" fmla="*/ 934 h 10000"/>
            <a:gd name="connsiteX47" fmla="*/ 0 w 10000"/>
            <a:gd name="connsiteY47"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4474 w 10000"/>
            <a:gd name="connsiteY6" fmla="*/ 4740 h 10000"/>
            <a:gd name="connsiteX7" fmla="*/ 3836 w 10000"/>
            <a:gd name="connsiteY7" fmla="*/ 4893 h 10000"/>
            <a:gd name="connsiteX8" fmla="*/ 4095 w 10000"/>
            <a:gd name="connsiteY8" fmla="*/ 5614 h 10000"/>
            <a:gd name="connsiteX9" fmla="*/ 4610 w 10000"/>
            <a:gd name="connsiteY9" fmla="*/ 6157 h 10000"/>
            <a:gd name="connsiteX10" fmla="*/ 4844 w 10000"/>
            <a:gd name="connsiteY10" fmla="*/ 6880 h 10000"/>
            <a:gd name="connsiteX11" fmla="*/ 4375 w 10000"/>
            <a:gd name="connsiteY11" fmla="*/ 7128 h 10000"/>
            <a:gd name="connsiteX12" fmla="*/ 5079 w 10000"/>
            <a:gd name="connsiteY12" fmla="*/ 7173 h 10000"/>
            <a:gd name="connsiteX13" fmla="*/ 5547 w 10000"/>
            <a:gd name="connsiteY13" fmla="*/ 8237 h 10000"/>
            <a:gd name="connsiteX14" fmla="*/ 4962 w 10000"/>
            <a:gd name="connsiteY14" fmla="*/ 8418 h 10000"/>
            <a:gd name="connsiteX15" fmla="*/ 2619 w 10000"/>
            <a:gd name="connsiteY15" fmla="*/ 9118 h 10000"/>
            <a:gd name="connsiteX16" fmla="*/ 159 w 10000"/>
            <a:gd name="connsiteY16" fmla="*/ 9615 h 10000"/>
            <a:gd name="connsiteX17" fmla="*/ 275 w 10000"/>
            <a:gd name="connsiteY17" fmla="*/ 9887 h 10000"/>
            <a:gd name="connsiteX18" fmla="*/ 1331 w 10000"/>
            <a:gd name="connsiteY18" fmla="*/ 9910 h 10000"/>
            <a:gd name="connsiteX19" fmla="*/ 2619 w 10000"/>
            <a:gd name="connsiteY19" fmla="*/ 10000 h 10000"/>
            <a:gd name="connsiteX20" fmla="*/ 5665 w 10000"/>
            <a:gd name="connsiteY20" fmla="*/ 9842 h 10000"/>
            <a:gd name="connsiteX21" fmla="*/ 8360 w 10000"/>
            <a:gd name="connsiteY21" fmla="*/ 9208 h 10000"/>
            <a:gd name="connsiteX22" fmla="*/ 10000 w 10000"/>
            <a:gd name="connsiteY22" fmla="*/ 8780 h 10000"/>
            <a:gd name="connsiteX23" fmla="*/ 8946 w 10000"/>
            <a:gd name="connsiteY23" fmla="*/ 8531 h 10000"/>
            <a:gd name="connsiteX24" fmla="*/ 8946 w 10000"/>
            <a:gd name="connsiteY24" fmla="*/ 8214 h 10000"/>
            <a:gd name="connsiteX25" fmla="*/ 8126 w 10000"/>
            <a:gd name="connsiteY25" fmla="*/ 8010 h 10000"/>
            <a:gd name="connsiteX26" fmla="*/ 7423 w 10000"/>
            <a:gd name="connsiteY26" fmla="*/ 7173 h 10000"/>
            <a:gd name="connsiteX27" fmla="*/ 8126 w 10000"/>
            <a:gd name="connsiteY27" fmla="*/ 6903 h 10000"/>
            <a:gd name="connsiteX28" fmla="*/ 7657 w 10000"/>
            <a:gd name="connsiteY28" fmla="*/ 6767 h 10000"/>
            <a:gd name="connsiteX29" fmla="*/ 7638 w 10000"/>
            <a:gd name="connsiteY29" fmla="*/ 6021 h 10000"/>
            <a:gd name="connsiteX30" fmla="*/ 8017 w 10000"/>
            <a:gd name="connsiteY30" fmla="*/ 5640 h 10000"/>
            <a:gd name="connsiteX31" fmla="*/ 7870 w 10000"/>
            <a:gd name="connsiteY31" fmla="*/ 5227 h 10000"/>
            <a:gd name="connsiteX32" fmla="*/ 7207 w 10000"/>
            <a:gd name="connsiteY32" fmla="*/ 5112 h 10000"/>
            <a:gd name="connsiteX33" fmla="*/ 7668 w 10000"/>
            <a:gd name="connsiteY33" fmla="*/ 4988 h 10000"/>
            <a:gd name="connsiteX34" fmla="*/ 7539 w 10000"/>
            <a:gd name="connsiteY34" fmla="*/ 4823 h 10000"/>
            <a:gd name="connsiteX35" fmla="*/ 6657 w 10000"/>
            <a:gd name="connsiteY35" fmla="*/ 4719 h 10000"/>
            <a:gd name="connsiteX36" fmla="*/ 7127 w 10000"/>
            <a:gd name="connsiteY36" fmla="*/ 4508 h 10000"/>
            <a:gd name="connsiteX37" fmla="*/ 6310 w 10000"/>
            <a:gd name="connsiteY37" fmla="*/ 4351 h 10000"/>
            <a:gd name="connsiteX38" fmla="*/ 7636 w 10000"/>
            <a:gd name="connsiteY38" fmla="*/ 3980 h 10000"/>
            <a:gd name="connsiteX39" fmla="*/ 8732 w 10000"/>
            <a:gd name="connsiteY39" fmla="*/ 2664 h 10000"/>
            <a:gd name="connsiteX40" fmla="*/ 9262 w 10000"/>
            <a:gd name="connsiteY40" fmla="*/ 1339 h 10000"/>
            <a:gd name="connsiteX41" fmla="*/ 9209 w 10000"/>
            <a:gd name="connsiteY41" fmla="*/ 565 h 10000"/>
            <a:gd name="connsiteX42" fmla="*/ 8828 w 10000"/>
            <a:gd name="connsiteY42" fmla="*/ 0 h 10000"/>
            <a:gd name="connsiteX43" fmla="*/ 6602 w 10000"/>
            <a:gd name="connsiteY43" fmla="*/ 459 h 10000"/>
            <a:gd name="connsiteX44" fmla="*/ 3087 w 10000"/>
            <a:gd name="connsiteY44" fmla="*/ 753 h 10000"/>
            <a:gd name="connsiteX45" fmla="*/ 1675 w 10000"/>
            <a:gd name="connsiteY45" fmla="*/ 934 h 10000"/>
            <a:gd name="connsiteX46" fmla="*/ 0 w 10000"/>
            <a:gd name="connsiteY46"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4474 w 10000"/>
            <a:gd name="connsiteY6" fmla="*/ 4740 h 10000"/>
            <a:gd name="connsiteX7" fmla="*/ 3836 w 10000"/>
            <a:gd name="connsiteY7" fmla="*/ 4893 h 10000"/>
            <a:gd name="connsiteX8" fmla="*/ 4095 w 10000"/>
            <a:gd name="connsiteY8" fmla="*/ 5614 h 10000"/>
            <a:gd name="connsiteX9" fmla="*/ 4610 w 10000"/>
            <a:gd name="connsiteY9" fmla="*/ 6157 h 10000"/>
            <a:gd name="connsiteX10" fmla="*/ 4844 w 10000"/>
            <a:gd name="connsiteY10" fmla="*/ 6880 h 10000"/>
            <a:gd name="connsiteX11" fmla="*/ 4375 w 10000"/>
            <a:gd name="connsiteY11" fmla="*/ 7128 h 10000"/>
            <a:gd name="connsiteX12" fmla="*/ 5079 w 10000"/>
            <a:gd name="connsiteY12" fmla="*/ 7173 h 10000"/>
            <a:gd name="connsiteX13" fmla="*/ 5547 w 10000"/>
            <a:gd name="connsiteY13" fmla="*/ 8237 h 10000"/>
            <a:gd name="connsiteX14" fmla="*/ 4962 w 10000"/>
            <a:gd name="connsiteY14" fmla="*/ 8418 h 10000"/>
            <a:gd name="connsiteX15" fmla="*/ 2619 w 10000"/>
            <a:gd name="connsiteY15" fmla="*/ 9118 h 10000"/>
            <a:gd name="connsiteX16" fmla="*/ 159 w 10000"/>
            <a:gd name="connsiteY16" fmla="*/ 9615 h 10000"/>
            <a:gd name="connsiteX17" fmla="*/ 275 w 10000"/>
            <a:gd name="connsiteY17" fmla="*/ 9887 h 10000"/>
            <a:gd name="connsiteX18" fmla="*/ 1331 w 10000"/>
            <a:gd name="connsiteY18" fmla="*/ 9910 h 10000"/>
            <a:gd name="connsiteX19" fmla="*/ 2619 w 10000"/>
            <a:gd name="connsiteY19" fmla="*/ 10000 h 10000"/>
            <a:gd name="connsiteX20" fmla="*/ 5665 w 10000"/>
            <a:gd name="connsiteY20" fmla="*/ 9842 h 10000"/>
            <a:gd name="connsiteX21" fmla="*/ 8360 w 10000"/>
            <a:gd name="connsiteY21" fmla="*/ 9208 h 10000"/>
            <a:gd name="connsiteX22" fmla="*/ 10000 w 10000"/>
            <a:gd name="connsiteY22" fmla="*/ 8780 h 10000"/>
            <a:gd name="connsiteX23" fmla="*/ 8946 w 10000"/>
            <a:gd name="connsiteY23" fmla="*/ 8531 h 10000"/>
            <a:gd name="connsiteX24" fmla="*/ 8946 w 10000"/>
            <a:gd name="connsiteY24" fmla="*/ 8214 h 10000"/>
            <a:gd name="connsiteX25" fmla="*/ 8126 w 10000"/>
            <a:gd name="connsiteY25" fmla="*/ 8010 h 10000"/>
            <a:gd name="connsiteX26" fmla="*/ 7423 w 10000"/>
            <a:gd name="connsiteY26" fmla="*/ 7173 h 10000"/>
            <a:gd name="connsiteX27" fmla="*/ 8126 w 10000"/>
            <a:gd name="connsiteY27" fmla="*/ 6903 h 10000"/>
            <a:gd name="connsiteX28" fmla="*/ 7657 w 10000"/>
            <a:gd name="connsiteY28" fmla="*/ 6767 h 10000"/>
            <a:gd name="connsiteX29" fmla="*/ 7638 w 10000"/>
            <a:gd name="connsiteY29" fmla="*/ 6021 h 10000"/>
            <a:gd name="connsiteX30" fmla="*/ 8017 w 10000"/>
            <a:gd name="connsiteY30" fmla="*/ 5640 h 10000"/>
            <a:gd name="connsiteX31" fmla="*/ 7870 w 10000"/>
            <a:gd name="connsiteY31" fmla="*/ 5227 h 10000"/>
            <a:gd name="connsiteX32" fmla="*/ 7207 w 10000"/>
            <a:gd name="connsiteY32" fmla="*/ 5112 h 10000"/>
            <a:gd name="connsiteX33" fmla="*/ 7668 w 10000"/>
            <a:gd name="connsiteY33" fmla="*/ 4988 h 10000"/>
            <a:gd name="connsiteX34" fmla="*/ 7539 w 10000"/>
            <a:gd name="connsiteY34" fmla="*/ 4823 h 10000"/>
            <a:gd name="connsiteX35" fmla="*/ 6657 w 10000"/>
            <a:gd name="connsiteY35" fmla="*/ 4719 h 10000"/>
            <a:gd name="connsiteX36" fmla="*/ 7127 w 10000"/>
            <a:gd name="connsiteY36" fmla="*/ 4508 h 10000"/>
            <a:gd name="connsiteX37" fmla="*/ 6310 w 10000"/>
            <a:gd name="connsiteY37" fmla="*/ 4351 h 10000"/>
            <a:gd name="connsiteX38" fmla="*/ 7636 w 10000"/>
            <a:gd name="connsiteY38" fmla="*/ 3980 h 10000"/>
            <a:gd name="connsiteX39" fmla="*/ 8732 w 10000"/>
            <a:gd name="connsiteY39" fmla="*/ 2664 h 10000"/>
            <a:gd name="connsiteX40" fmla="*/ 9262 w 10000"/>
            <a:gd name="connsiteY40" fmla="*/ 1339 h 10000"/>
            <a:gd name="connsiteX41" fmla="*/ 9209 w 10000"/>
            <a:gd name="connsiteY41" fmla="*/ 565 h 10000"/>
            <a:gd name="connsiteX42" fmla="*/ 8828 w 10000"/>
            <a:gd name="connsiteY42" fmla="*/ 0 h 10000"/>
            <a:gd name="connsiteX43" fmla="*/ 6602 w 10000"/>
            <a:gd name="connsiteY43" fmla="*/ 459 h 10000"/>
            <a:gd name="connsiteX44" fmla="*/ 3087 w 10000"/>
            <a:gd name="connsiteY44" fmla="*/ 753 h 10000"/>
            <a:gd name="connsiteX45" fmla="*/ 1675 w 10000"/>
            <a:gd name="connsiteY45" fmla="*/ 934 h 10000"/>
            <a:gd name="connsiteX46" fmla="*/ 0 w 10000"/>
            <a:gd name="connsiteY46"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4474 w 10000"/>
            <a:gd name="connsiteY6" fmla="*/ 4740 h 10000"/>
            <a:gd name="connsiteX7" fmla="*/ 3836 w 10000"/>
            <a:gd name="connsiteY7" fmla="*/ 4893 h 10000"/>
            <a:gd name="connsiteX8" fmla="*/ 4172 w 10000"/>
            <a:gd name="connsiteY8" fmla="*/ 5609 h 10000"/>
            <a:gd name="connsiteX9" fmla="*/ 4610 w 10000"/>
            <a:gd name="connsiteY9" fmla="*/ 6157 h 10000"/>
            <a:gd name="connsiteX10" fmla="*/ 4844 w 10000"/>
            <a:gd name="connsiteY10" fmla="*/ 6880 h 10000"/>
            <a:gd name="connsiteX11" fmla="*/ 4375 w 10000"/>
            <a:gd name="connsiteY11" fmla="*/ 7128 h 10000"/>
            <a:gd name="connsiteX12" fmla="*/ 5079 w 10000"/>
            <a:gd name="connsiteY12" fmla="*/ 7173 h 10000"/>
            <a:gd name="connsiteX13" fmla="*/ 5547 w 10000"/>
            <a:gd name="connsiteY13" fmla="*/ 8237 h 10000"/>
            <a:gd name="connsiteX14" fmla="*/ 4962 w 10000"/>
            <a:gd name="connsiteY14" fmla="*/ 8418 h 10000"/>
            <a:gd name="connsiteX15" fmla="*/ 2619 w 10000"/>
            <a:gd name="connsiteY15" fmla="*/ 9118 h 10000"/>
            <a:gd name="connsiteX16" fmla="*/ 159 w 10000"/>
            <a:gd name="connsiteY16" fmla="*/ 9615 h 10000"/>
            <a:gd name="connsiteX17" fmla="*/ 275 w 10000"/>
            <a:gd name="connsiteY17" fmla="*/ 9887 h 10000"/>
            <a:gd name="connsiteX18" fmla="*/ 1331 w 10000"/>
            <a:gd name="connsiteY18" fmla="*/ 9910 h 10000"/>
            <a:gd name="connsiteX19" fmla="*/ 2619 w 10000"/>
            <a:gd name="connsiteY19" fmla="*/ 10000 h 10000"/>
            <a:gd name="connsiteX20" fmla="*/ 5665 w 10000"/>
            <a:gd name="connsiteY20" fmla="*/ 9842 h 10000"/>
            <a:gd name="connsiteX21" fmla="*/ 8360 w 10000"/>
            <a:gd name="connsiteY21" fmla="*/ 9208 h 10000"/>
            <a:gd name="connsiteX22" fmla="*/ 10000 w 10000"/>
            <a:gd name="connsiteY22" fmla="*/ 8780 h 10000"/>
            <a:gd name="connsiteX23" fmla="*/ 8946 w 10000"/>
            <a:gd name="connsiteY23" fmla="*/ 8531 h 10000"/>
            <a:gd name="connsiteX24" fmla="*/ 8946 w 10000"/>
            <a:gd name="connsiteY24" fmla="*/ 8214 h 10000"/>
            <a:gd name="connsiteX25" fmla="*/ 8126 w 10000"/>
            <a:gd name="connsiteY25" fmla="*/ 8010 h 10000"/>
            <a:gd name="connsiteX26" fmla="*/ 7423 w 10000"/>
            <a:gd name="connsiteY26" fmla="*/ 7173 h 10000"/>
            <a:gd name="connsiteX27" fmla="*/ 8126 w 10000"/>
            <a:gd name="connsiteY27" fmla="*/ 6903 h 10000"/>
            <a:gd name="connsiteX28" fmla="*/ 7657 w 10000"/>
            <a:gd name="connsiteY28" fmla="*/ 6767 h 10000"/>
            <a:gd name="connsiteX29" fmla="*/ 7638 w 10000"/>
            <a:gd name="connsiteY29" fmla="*/ 6021 h 10000"/>
            <a:gd name="connsiteX30" fmla="*/ 8017 w 10000"/>
            <a:gd name="connsiteY30" fmla="*/ 5640 h 10000"/>
            <a:gd name="connsiteX31" fmla="*/ 7870 w 10000"/>
            <a:gd name="connsiteY31" fmla="*/ 5227 h 10000"/>
            <a:gd name="connsiteX32" fmla="*/ 7207 w 10000"/>
            <a:gd name="connsiteY32" fmla="*/ 5112 h 10000"/>
            <a:gd name="connsiteX33" fmla="*/ 7668 w 10000"/>
            <a:gd name="connsiteY33" fmla="*/ 4988 h 10000"/>
            <a:gd name="connsiteX34" fmla="*/ 7539 w 10000"/>
            <a:gd name="connsiteY34" fmla="*/ 4823 h 10000"/>
            <a:gd name="connsiteX35" fmla="*/ 6657 w 10000"/>
            <a:gd name="connsiteY35" fmla="*/ 4719 h 10000"/>
            <a:gd name="connsiteX36" fmla="*/ 7127 w 10000"/>
            <a:gd name="connsiteY36" fmla="*/ 4508 h 10000"/>
            <a:gd name="connsiteX37" fmla="*/ 6310 w 10000"/>
            <a:gd name="connsiteY37" fmla="*/ 4351 h 10000"/>
            <a:gd name="connsiteX38" fmla="*/ 7636 w 10000"/>
            <a:gd name="connsiteY38" fmla="*/ 3980 h 10000"/>
            <a:gd name="connsiteX39" fmla="*/ 8732 w 10000"/>
            <a:gd name="connsiteY39" fmla="*/ 2664 h 10000"/>
            <a:gd name="connsiteX40" fmla="*/ 9262 w 10000"/>
            <a:gd name="connsiteY40" fmla="*/ 1339 h 10000"/>
            <a:gd name="connsiteX41" fmla="*/ 9209 w 10000"/>
            <a:gd name="connsiteY41" fmla="*/ 565 h 10000"/>
            <a:gd name="connsiteX42" fmla="*/ 8828 w 10000"/>
            <a:gd name="connsiteY42" fmla="*/ 0 h 10000"/>
            <a:gd name="connsiteX43" fmla="*/ 6602 w 10000"/>
            <a:gd name="connsiteY43" fmla="*/ 459 h 10000"/>
            <a:gd name="connsiteX44" fmla="*/ 3087 w 10000"/>
            <a:gd name="connsiteY44" fmla="*/ 753 h 10000"/>
            <a:gd name="connsiteX45" fmla="*/ 1675 w 10000"/>
            <a:gd name="connsiteY45" fmla="*/ 934 h 10000"/>
            <a:gd name="connsiteX46" fmla="*/ 0 w 10000"/>
            <a:gd name="connsiteY46"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4474 w 10000"/>
            <a:gd name="connsiteY6" fmla="*/ 4740 h 10000"/>
            <a:gd name="connsiteX7" fmla="*/ 3836 w 10000"/>
            <a:gd name="connsiteY7" fmla="*/ 4893 h 10000"/>
            <a:gd name="connsiteX8" fmla="*/ 4172 w 10000"/>
            <a:gd name="connsiteY8" fmla="*/ 5609 h 10000"/>
            <a:gd name="connsiteX9" fmla="*/ 4610 w 10000"/>
            <a:gd name="connsiteY9" fmla="*/ 6157 h 10000"/>
            <a:gd name="connsiteX10" fmla="*/ 4844 w 10000"/>
            <a:gd name="connsiteY10" fmla="*/ 6880 h 10000"/>
            <a:gd name="connsiteX11" fmla="*/ 4375 w 10000"/>
            <a:gd name="connsiteY11" fmla="*/ 7128 h 10000"/>
            <a:gd name="connsiteX12" fmla="*/ 5079 w 10000"/>
            <a:gd name="connsiteY12" fmla="*/ 7173 h 10000"/>
            <a:gd name="connsiteX13" fmla="*/ 5547 w 10000"/>
            <a:gd name="connsiteY13" fmla="*/ 8237 h 10000"/>
            <a:gd name="connsiteX14" fmla="*/ 4962 w 10000"/>
            <a:gd name="connsiteY14" fmla="*/ 8418 h 10000"/>
            <a:gd name="connsiteX15" fmla="*/ 2619 w 10000"/>
            <a:gd name="connsiteY15" fmla="*/ 9118 h 10000"/>
            <a:gd name="connsiteX16" fmla="*/ 159 w 10000"/>
            <a:gd name="connsiteY16" fmla="*/ 9615 h 10000"/>
            <a:gd name="connsiteX17" fmla="*/ 275 w 10000"/>
            <a:gd name="connsiteY17" fmla="*/ 9887 h 10000"/>
            <a:gd name="connsiteX18" fmla="*/ 1331 w 10000"/>
            <a:gd name="connsiteY18" fmla="*/ 9910 h 10000"/>
            <a:gd name="connsiteX19" fmla="*/ 2619 w 10000"/>
            <a:gd name="connsiteY19" fmla="*/ 10000 h 10000"/>
            <a:gd name="connsiteX20" fmla="*/ 5665 w 10000"/>
            <a:gd name="connsiteY20" fmla="*/ 9842 h 10000"/>
            <a:gd name="connsiteX21" fmla="*/ 8360 w 10000"/>
            <a:gd name="connsiteY21" fmla="*/ 9208 h 10000"/>
            <a:gd name="connsiteX22" fmla="*/ 10000 w 10000"/>
            <a:gd name="connsiteY22" fmla="*/ 8780 h 10000"/>
            <a:gd name="connsiteX23" fmla="*/ 8946 w 10000"/>
            <a:gd name="connsiteY23" fmla="*/ 8531 h 10000"/>
            <a:gd name="connsiteX24" fmla="*/ 8946 w 10000"/>
            <a:gd name="connsiteY24" fmla="*/ 8214 h 10000"/>
            <a:gd name="connsiteX25" fmla="*/ 8126 w 10000"/>
            <a:gd name="connsiteY25" fmla="*/ 8010 h 10000"/>
            <a:gd name="connsiteX26" fmla="*/ 7423 w 10000"/>
            <a:gd name="connsiteY26" fmla="*/ 7173 h 10000"/>
            <a:gd name="connsiteX27" fmla="*/ 8126 w 10000"/>
            <a:gd name="connsiteY27" fmla="*/ 6903 h 10000"/>
            <a:gd name="connsiteX28" fmla="*/ 7657 w 10000"/>
            <a:gd name="connsiteY28" fmla="*/ 6767 h 10000"/>
            <a:gd name="connsiteX29" fmla="*/ 7638 w 10000"/>
            <a:gd name="connsiteY29" fmla="*/ 6021 h 10000"/>
            <a:gd name="connsiteX30" fmla="*/ 8017 w 10000"/>
            <a:gd name="connsiteY30" fmla="*/ 5640 h 10000"/>
            <a:gd name="connsiteX31" fmla="*/ 7870 w 10000"/>
            <a:gd name="connsiteY31" fmla="*/ 5227 h 10000"/>
            <a:gd name="connsiteX32" fmla="*/ 7207 w 10000"/>
            <a:gd name="connsiteY32" fmla="*/ 5112 h 10000"/>
            <a:gd name="connsiteX33" fmla="*/ 7668 w 10000"/>
            <a:gd name="connsiteY33" fmla="*/ 4988 h 10000"/>
            <a:gd name="connsiteX34" fmla="*/ 7539 w 10000"/>
            <a:gd name="connsiteY34" fmla="*/ 4823 h 10000"/>
            <a:gd name="connsiteX35" fmla="*/ 6657 w 10000"/>
            <a:gd name="connsiteY35" fmla="*/ 4719 h 10000"/>
            <a:gd name="connsiteX36" fmla="*/ 7127 w 10000"/>
            <a:gd name="connsiteY36" fmla="*/ 4508 h 10000"/>
            <a:gd name="connsiteX37" fmla="*/ 6310 w 10000"/>
            <a:gd name="connsiteY37" fmla="*/ 4351 h 10000"/>
            <a:gd name="connsiteX38" fmla="*/ 7636 w 10000"/>
            <a:gd name="connsiteY38" fmla="*/ 3980 h 10000"/>
            <a:gd name="connsiteX39" fmla="*/ 8732 w 10000"/>
            <a:gd name="connsiteY39" fmla="*/ 2664 h 10000"/>
            <a:gd name="connsiteX40" fmla="*/ 9262 w 10000"/>
            <a:gd name="connsiteY40" fmla="*/ 1339 h 10000"/>
            <a:gd name="connsiteX41" fmla="*/ 9209 w 10000"/>
            <a:gd name="connsiteY41" fmla="*/ 565 h 10000"/>
            <a:gd name="connsiteX42" fmla="*/ 8828 w 10000"/>
            <a:gd name="connsiteY42" fmla="*/ 0 h 10000"/>
            <a:gd name="connsiteX43" fmla="*/ 6602 w 10000"/>
            <a:gd name="connsiteY43" fmla="*/ 459 h 10000"/>
            <a:gd name="connsiteX44" fmla="*/ 3087 w 10000"/>
            <a:gd name="connsiteY44" fmla="*/ 753 h 10000"/>
            <a:gd name="connsiteX45" fmla="*/ 1675 w 10000"/>
            <a:gd name="connsiteY45" fmla="*/ 934 h 10000"/>
            <a:gd name="connsiteX46" fmla="*/ 0 w 10000"/>
            <a:gd name="connsiteY46"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4474 w 10000"/>
            <a:gd name="connsiteY6" fmla="*/ 4740 h 10000"/>
            <a:gd name="connsiteX7" fmla="*/ 3836 w 10000"/>
            <a:gd name="connsiteY7" fmla="*/ 4893 h 10000"/>
            <a:gd name="connsiteX8" fmla="*/ 4134 w 10000"/>
            <a:gd name="connsiteY8" fmla="*/ 5582 h 10000"/>
            <a:gd name="connsiteX9" fmla="*/ 4610 w 10000"/>
            <a:gd name="connsiteY9" fmla="*/ 6157 h 10000"/>
            <a:gd name="connsiteX10" fmla="*/ 4844 w 10000"/>
            <a:gd name="connsiteY10" fmla="*/ 6880 h 10000"/>
            <a:gd name="connsiteX11" fmla="*/ 4375 w 10000"/>
            <a:gd name="connsiteY11" fmla="*/ 7128 h 10000"/>
            <a:gd name="connsiteX12" fmla="*/ 5079 w 10000"/>
            <a:gd name="connsiteY12" fmla="*/ 7173 h 10000"/>
            <a:gd name="connsiteX13" fmla="*/ 5547 w 10000"/>
            <a:gd name="connsiteY13" fmla="*/ 8237 h 10000"/>
            <a:gd name="connsiteX14" fmla="*/ 4962 w 10000"/>
            <a:gd name="connsiteY14" fmla="*/ 8418 h 10000"/>
            <a:gd name="connsiteX15" fmla="*/ 2619 w 10000"/>
            <a:gd name="connsiteY15" fmla="*/ 9118 h 10000"/>
            <a:gd name="connsiteX16" fmla="*/ 159 w 10000"/>
            <a:gd name="connsiteY16" fmla="*/ 9615 h 10000"/>
            <a:gd name="connsiteX17" fmla="*/ 275 w 10000"/>
            <a:gd name="connsiteY17" fmla="*/ 9887 h 10000"/>
            <a:gd name="connsiteX18" fmla="*/ 1331 w 10000"/>
            <a:gd name="connsiteY18" fmla="*/ 9910 h 10000"/>
            <a:gd name="connsiteX19" fmla="*/ 2619 w 10000"/>
            <a:gd name="connsiteY19" fmla="*/ 10000 h 10000"/>
            <a:gd name="connsiteX20" fmla="*/ 5665 w 10000"/>
            <a:gd name="connsiteY20" fmla="*/ 9842 h 10000"/>
            <a:gd name="connsiteX21" fmla="*/ 8360 w 10000"/>
            <a:gd name="connsiteY21" fmla="*/ 9208 h 10000"/>
            <a:gd name="connsiteX22" fmla="*/ 10000 w 10000"/>
            <a:gd name="connsiteY22" fmla="*/ 8780 h 10000"/>
            <a:gd name="connsiteX23" fmla="*/ 8946 w 10000"/>
            <a:gd name="connsiteY23" fmla="*/ 8531 h 10000"/>
            <a:gd name="connsiteX24" fmla="*/ 8946 w 10000"/>
            <a:gd name="connsiteY24" fmla="*/ 8214 h 10000"/>
            <a:gd name="connsiteX25" fmla="*/ 8126 w 10000"/>
            <a:gd name="connsiteY25" fmla="*/ 8010 h 10000"/>
            <a:gd name="connsiteX26" fmla="*/ 7423 w 10000"/>
            <a:gd name="connsiteY26" fmla="*/ 7173 h 10000"/>
            <a:gd name="connsiteX27" fmla="*/ 8126 w 10000"/>
            <a:gd name="connsiteY27" fmla="*/ 6903 h 10000"/>
            <a:gd name="connsiteX28" fmla="*/ 7657 w 10000"/>
            <a:gd name="connsiteY28" fmla="*/ 6767 h 10000"/>
            <a:gd name="connsiteX29" fmla="*/ 7638 w 10000"/>
            <a:gd name="connsiteY29" fmla="*/ 6021 h 10000"/>
            <a:gd name="connsiteX30" fmla="*/ 8017 w 10000"/>
            <a:gd name="connsiteY30" fmla="*/ 5640 h 10000"/>
            <a:gd name="connsiteX31" fmla="*/ 7870 w 10000"/>
            <a:gd name="connsiteY31" fmla="*/ 5227 h 10000"/>
            <a:gd name="connsiteX32" fmla="*/ 7207 w 10000"/>
            <a:gd name="connsiteY32" fmla="*/ 5112 h 10000"/>
            <a:gd name="connsiteX33" fmla="*/ 7668 w 10000"/>
            <a:gd name="connsiteY33" fmla="*/ 4988 h 10000"/>
            <a:gd name="connsiteX34" fmla="*/ 7539 w 10000"/>
            <a:gd name="connsiteY34" fmla="*/ 4823 h 10000"/>
            <a:gd name="connsiteX35" fmla="*/ 6657 w 10000"/>
            <a:gd name="connsiteY35" fmla="*/ 4719 h 10000"/>
            <a:gd name="connsiteX36" fmla="*/ 7127 w 10000"/>
            <a:gd name="connsiteY36" fmla="*/ 4508 h 10000"/>
            <a:gd name="connsiteX37" fmla="*/ 6310 w 10000"/>
            <a:gd name="connsiteY37" fmla="*/ 4351 h 10000"/>
            <a:gd name="connsiteX38" fmla="*/ 7636 w 10000"/>
            <a:gd name="connsiteY38" fmla="*/ 3980 h 10000"/>
            <a:gd name="connsiteX39" fmla="*/ 8732 w 10000"/>
            <a:gd name="connsiteY39" fmla="*/ 2664 h 10000"/>
            <a:gd name="connsiteX40" fmla="*/ 9262 w 10000"/>
            <a:gd name="connsiteY40" fmla="*/ 1339 h 10000"/>
            <a:gd name="connsiteX41" fmla="*/ 9209 w 10000"/>
            <a:gd name="connsiteY41" fmla="*/ 565 h 10000"/>
            <a:gd name="connsiteX42" fmla="*/ 8828 w 10000"/>
            <a:gd name="connsiteY42" fmla="*/ 0 h 10000"/>
            <a:gd name="connsiteX43" fmla="*/ 6602 w 10000"/>
            <a:gd name="connsiteY43" fmla="*/ 459 h 10000"/>
            <a:gd name="connsiteX44" fmla="*/ 3087 w 10000"/>
            <a:gd name="connsiteY44" fmla="*/ 753 h 10000"/>
            <a:gd name="connsiteX45" fmla="*/ 1675 w 10000"/>
            <a:gd name="connsiteY45" fmla="*/ 934 h 10000"/>
            <a:gd name="connsiteX46" fmla="*/ 0 w 10000"/>
            <a:gd name="connsiteY46"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4474 w 10000"/>
            <a:gd name="connsiteY6" fmla="*/ 4740 h 10000"/>
            <a:gd name="connsiteX7" fmla="*/ 3836 w 10000"/>
            <a:gd name="connsiteY7" fmla="*/ 4893 h 10000"/>
            <a:gd name="connsiteX8" fmla="*/ 4134 w 10000"/>
            <a:gd name="connsiteY8" fmla="*/ 5582 h 10000"/>
            <a:gd name="connsiteX9" fmla="*/ 4610 w 10000"/>
            <a:gd name="connsiteY9" fmla="*/ 6157 h 10000"/>
            <a:gd name="connsiteX10" fmla="*/ 4844 w 10000"/>
            <a:gd name="connsiteY10" fmla="*/ 6880 h 10000"/>
            <a:gd name="connsiteX11" fmla="*/ 4721 w 10000"/>
            <a:gd name="connsiteY11" fmla="*/ 7123 h 10000"/>
            <a:gd name="connsiteX12" fmla="*/ 5079 w 10000"/>
            <a:gd name="connsiteY12" fmla="*/ 7173 h 10000"/>
            <a:gd name="connsiteX13" fmla="*/ 5547 w 10000"/>
            <a:gd name="connsiteY13" fmla="*/ 8237 h 10000"/>
            <a:gd name="connsiteX14" fmla="*/ 4962 w 10000"/>
            <a:gd name="connsiteY14" fmla="*/ 8418 h 10000"/>
            <a:gd name="connsiteX15" fmla="*/ 2619 w 10000"/>
            <a:gd name="connsiteY15" fmla="*/ 9118 h 10000"/>
            <a:gd name="connsiteX16" fmla="*/ 159 w 10000"/>
            <a:gd name="connsiteY16" fmla="*/ 9615 h 10000"/>
            <a:gd name="connsiteX17" fmla="*/ 275 w 10000"/>
            <a:gd name="connsiteY17" fmla="*/ 9887 h 10000"/>
            <a:gd name="connsiteX18" fmla="*/ 1331 w 10000"/>
            <a:gd name="connsiteY18" fmla="*/ 9910 h 10000"/>
            <a:gd name="connsiteX19" fmla="*/ 2619 w 10000"/>
            <a:gd name="connsiteY19" fmla="*/ 10000 h 10000"/>
            <a:gd name="connsiteX20" fmla="*/ 5665 w 10000"/>
            <a:gd name="connsiteY20" fmla="*/ 9842 h 10000"/>
            <a:gd name="connsiteX21" fmla="*/ 8360 w 10000"/>
            <a:gd name="connsiteY21" fmla="*/ 9208 h 10000"/>
            <a:gd name="connsiteX22" fmla="*/ 10000 w 10000"/>
            <a:gd name="connsiteY22" fmla="*/ 8780 h 10000"/>
            <a:gd name="connsiteX23" fmla="*/ 8946 w 10000"/>
            <a:gd name="connsiteY23" fmla="*/ 8531 h 10000"/>
            <a:gd name="connsiteX24" fmla="*/ 8946 w 10000"/>
            <a:gd name="connsiteY24" fmla="*/ 8214 h 10000"/>
            <a:gd name="connsiteX25" fmla="*/ 8126 w 10000"/>
            <a:gd name="connsiteY25" fmla="*/ 8010 h 10000"/>
            <a:gd name="connsiteX26" fmla="*/ 7423 w 10000"/>
            <a:gd name="connsiteY26" fmla="*/ 7173 h 10000"/>
            <a:gd name="connsiteX27" fmla="*/ 8126 w 10000"/>
            <a:gd name="connsiteY27" fmla="*/ 6903 h 10000"/>
            <a:gd name="connsiteX28" fmla="*/ 7657 w 10000"/>
            <a:gd name="connsiteY28" fmla="*/ 6767 h 10000"/>
            <a:gd name="connsiteX29" fmla="*/ 7638 w 10000"/>
            <a:gd name="connsiteY29" fmla="*/ 6021 h 10000"/>
            <a:gd name="connsiteX30" fmla="*/ 8017 w 10000"/>
            <a:gd name="connsiteY30" fmla="*/ 5640 h 10000"/>
            <a:gd name="connsiteX31" fmla="*/ 7870 w 10000"/>
            <a:gd name="connsiteY31" fmla="*/ 5227 h 10000"/>
            <a:gd name="connsiteX32" fmla="*/ 7207 w 10000"/>
            <a:gd name="connsiteY32" fmla="*/ 5112 h 10000"/>
            <a:gd name="connsiteX33" fmla="*/ 7668 w 10000"/>
            <a:gd name="connsiteY33" fmla="*/ 4988 h 10000"/>
            <a:gd name="connsiteX34" fmla="*/ 7539 w 10000"/>
            <a:gd name="connsiteY34" fmla="*/ 4823 h 10000"/>
            <a:gd name="connsiteX35" fmla="*/ 6657 w 10000"/>
            <a:gd name="connsiteY35" fmla="*/ 4719 h 10000"/>
            <a:gd name="connsiteX36" fmla="*/ 7127 w 10000"/>
            <a:gd name="connsiteY36" fmla="*/ 4508 h 10000"/>
            <a:gd name="connsiteX37" fmla="*/ 6310 w 10000"/>
            <a:gd name="connsiteY37" fmla="*/ 4351 h 10000"/>
            <a:gd name="connsiteX38" fmla="*/ 7636 w 10000"/>
            <a:gd name="connsiteY38" fmla="*/ 3980 h 10000"/>
            <a:gd name="connsiteX39" fmla="*/ 8732 w 10000"/>
            <a:gd name="connsiteY39" fmla="*/ 2664 h 10000"/>
            <a:gd name="connsiteX40" fmla="*/ 9262 w 10000"/>
            <a:gd name="connsiteY40" fmla="*/ 1339 h 10000"/>
            <a:gd name="connsiteX41" fmla="*/ 9209 w 10000"/>
            <a:gd name="connsiteY41" fmla="*/ 565 h 10000"/>
            <a:gd name="connsiteX42" fmla="*/ 8828 w 10000"/>
            <a:gd name="connsiteY42" fmla="*/ 0 h 10000"/>
            <a:gd name="connsiteX43" fmla="*/ 6602 w 10000"/>
            <a:gd name="connsiteY43" fmla="*/ 459 h 10000"/>
            <a:gd name="connsiteX44" fmla="*/ 3087 w 10000"/>
            <a:gd name="connsiteY44" fmla="*/ 753 h 10000"/>
            <a:gd name="connsiteX45" fmla="*/ 1675 w 10000"/>
            <a:gd name="connsiteY45" fmla="*/ 934 h 10000"/>
            <a:gd name="connsiteX46" fmla="*/ 0 w 10000"/>
            <a:gd name="connsiteY46"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4474 w 10000"/>
            <a:gd name="connsiteY6" fmla="*/ 4740 h 10000"/>
            <a:gd name="connsiteX7" fmla="*/ 3836 w 10000"/>
            <a:gd name="connsiteY7" fmla="*/ 4893 h 10000"/>
            <a:gd name="connsiteX8" fmla="*/ 4134 w 10000"/>
            <a:gd name="connsiteY8" fmla="*/ 5582 h 10000"/>
            <a:gd name="connsiteX9" fmla="*/ 4610 w 10000"/>
            <a:gd name="connsiteY9" fmla="*/ 6157 h 10000"/>
            <a:gd name="connsiteX10" fmla="*/ 4844 w 10000"/>
            <a:gd name="connsiteY10" fmla="*/ 6880 h 10000"/>
            <a:gd name="connsiteX11" fmla="*/ 4721 w 10000"/>
            <a:gd name="connsiteY11" fmla="*/ 7123 h 10000"/>
            <a:gd name="connsiteX12" fmla="*/ 5098 w 10000"/>
            <a:gd name="connsiteY12" fmla="*/ 7152 h 10000"/>
            <a:gd name="connsiteX13" fmla="*/ 5547 w 10000"/>
            <a:gd name="connsiteY13" fmla="*/ 8237 h 10000"/>
            <a:gd name="connsiteX14" fmla="*/ 4962 w 10000"/>
            <a:gd name="connsiteY14" fmla="*/ 8418 h 10000"/>
            <a:gd name="connsiteX15" fmla="*/ 2619 w 10000"/>
            <a:gd name="connsiteY15" fmla="*/ 9118 h 10000"/>
            <a:gd name="connsiteX16" fmla="*/ 159 w 10000"/>
            <a:gd name="connsiteY16" fmla="*/ 9615 h 10000"/>
            <a:gd name="connsiteX17" fmla="*/ 275 w 10000"/>
            <a:gd name="connsiteY17" fmla="*/ 9887 h 10000"/>
            <a:gd name="connsiteX18" fmla="*/ 1331 w 10000"/>
            <a:gd name="connsiteY18" fmla="*/ 9910 h 10000"/>
            <a:gd name="connsiteX19" fmla="*/ 2619 w 10000"/>
            <a:gd name="connsiteY19" fmla="*/ 10000 h 10000"/>
            <a:gd name="connsiteX20" fmla="*/ 5665 w 10000"/>
            <a:gd name="connsiteY20" fmla="*/ 9842 h 10000"/>
            <a:gd name="connsiteX21" fmla="*/ 8360 w 10000"/>
            <a:gd name="connsiteY21" fmla="*/ 9208 h 10000"/>
            <a:gd name="connsiteX22" fmla="*/ 10000 w 10000"/>
            <a:gd name="connsiteY22" fmla="*/ 8780 h 10000"/>
            <a:gd name="connsiteX23" fmla="*/ 8946 w 10000"/>
            <a:gd name="connsiteY23" fmla="*/ 8531 h 10000"/>
            <a:gd name="connsiteX24" fmla="*/ 8946 w 10000"/>
            <a:gd name="connsiteY24" fmla="*/ 8214 h 10000"/>
            <a:gd name="connsiteX25" fmla="*/ 8126 w 10000"/>
            <a:gd name="connsiteY25" fmla="*/ 8010 h 10000"/>
            <a:gd name="connsiteX26" fmla="*/ 7423 w 10000"/>
            <a:gd name="connsiteY26" fmla="*/ 7173 h 10000"/>
            <a:gd name="connsiteX27" fmla="*/ 8126 w 10000"/>
            <a:gd name="connsiteY27" fmla="*/ 6903 h 10000"/>
            <a:gd name="connsiteX28" fmla="*/ 7657 w 10000"/>
            <a:gd name="connsiteY28" fmla="*/ 6767 h 10000"/>
            <a:gd name="connsiteX29" fmla="*/ 7638 w 10000"/>
            <a:gd name="connsiteY29" fmla="*/ 6021 h 10000"/>
            <a:gd name="connsiteX30" fmla="*/ 8017 w 10000"/>
            <a:gd name="connsiteY30" fmla="*/ 5640 h 10000"/>
            <a:gd name="connsiteX31" fmla="*/ 7870 w 10000"/>
            <a:gd name="connsiteY31" fmla="*/ 5227 h 10000"/>
            <a:gd name="connsiteX32" fmla="*/ 7207 w 10000"/>
            <a:gd name="connsiteY32" fmla="*/ 5112 h 10000"/>
            <a:gd name="connsiteX33" fmla="*/ 7668 w 10000"/>
            <a:gd name="connsiteY33" fmla="*/ 4988 h 10000"/>
            <a:gd name="connsiteX34" fmla="*/ 7539 w 10000"/>
            <a:gd name="connsiteY34" fmla="*/ 4823 h 10000"/>
            <a:gd name="connsiteX35" fmla="*/ 6657 w 10000"/>
            <a:gd name="connsiteY35" fmla="*/ 4719 h 10000"/>
            <a:gd name="connsiteX36" fmla="*/ 7127 w 10000"/>
            <a:gd name="connsiteY36" fmla="*/ 4508 h 10000"/>
            <a:gd name="connsiteX37" fmla="*/ 6310 w 10000"/>
            <a:gd name="connsiteY37" fmla="*/ 4351 h 10000"/>
            <a:gd name="connsiteX38" fmla="*/ 7636 w 10000"/>
            <a:gd name="connsiteY38" fmla="*/ 3980 h 10000"/>
            <a:gd name="connsiteX39" fmla="*/ 8732 w 10000"/>
            <a:gd name="connsiteY39" fmla="*/ 2664 h 10000"/>
            <a:gd name="connsiteX40" fmla="*/ 9262 w 10000"/>
            <a:gd name="connsiteY40" fmla="*/ 1339 h 10000"/>
            <a:gd name="connsiteX41" fmla="*/ 9209 w 10000"/>
            <a:gd name="connsiteY41" fmla="*/ 565 h 10000"/>
            <a:gd name="connsiteX42" fmla="*/ 8828 w 10000"/>
            <a:gd name="connsiteY42" fmla="*/ 0 h 10000"/>
            <a:gd name="connsiteX43" fmla="*/ 6602 w 10000"/>
            <a:gd name="connsiteY43" fmla="*/ 459 h 10000"/>
            <a:gd name="connsiteX44" fmla="*/ 3087 w 10000"/>
            <a:gd name="connsiteY44" fmla="*/ 753 h 10000"/>
            <a:gd name="connsiteX45" fmla="*/ 1675 w 10000"/>
            <a:gd name="connsiteY45" fmla="*/ 934 h 10000"/>
            <a:gd name="connsiteX46" fmla="*/ 0 w 10000"/>
            <a:gd name="connsiteY46"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4474 w 10000"/>
            <a:gd name="connsiteY6" fmla="*/ 4740 h 10000"/>
            <a:gd name="connsiteX7" fmla="*/ 3836 w 10000"/>
            <a:gd name="connsiteY7" fmla="*/ 4893 h 10000"/>
            <a:gd name="connsiteX8" fmla="*/ 4134 w 10000"/>
            <a:gd name="connsiteY8" fmla="*/ 5582 h 10000"/>
            <a:gd name="connsiteX9" fmla="*/ 4610 w 10000"/>
            <a:gd name="connsiteY9" fmla="*/ 6157 h 10000"/>
            <a:gd name="connsiteX10" fmla="*/ 4844 w 10000"/>
            <a:gd name="connsiteY10" fmla="*/ 6880 h 10000"/>
            <a:gd name="connsiteX11" fmla="*/ 4913 w 10000"/>
            <a:gd name="connsiteY11" fmla="*/ 7160 h 10000"/>
            <a:gd name="connsiteX12" fmla="*/ 5098 w 10000"/>
            <a:gd name="connsiteY12" fmla="*/ 7152 h 10000"/>
            <a:gd name="connsiteX13" fmla="*/ 5547 w 10000"/>
            <a:gd name="connsiteY13" fmla="*/ 8237 h 10000"/>
            <a:gd name="connsiteX14" fmla="*/ 4962 w 10000"/>
            <a:gd name="connsiteY14" fmla="*/ 8418 h 10000"/>
            <a:gd name="connsiteX15" fmla="*/ 2619 w 10000"/>
            <a:gd name="connsiteY15" fmla="*/ 9118 h 10000"/>
            <a:gd name="connsiteX16" fmla="*/ 159 w 10000"/>
            <a:gd name="connsiteY16" fmla="*/ 9615 h 10000"/>
            <a:gd name="connsiteX17" fmla="*/ 275 w 10000"/>
            <a:gd name="connsiteY17" fmla="*/ 9887 h 10000"/>
            <a:gd name="connsiteX18" fmla="*/ 1331 w 10000"/>
            <a:gd name="connsiteY18" fmla="*/ 9910 h 10000"/>
            <a:gd name="connsiteX19" fmla="*/ 2619 w 10000"/>
            <a:gd name="connsiteY19" fmla="*/ 10000 h 10000"/>
            <a:gd name="connsiteX20" fmla="*/ 5665 w 10000"/>
            <a:gd name="connsiteY20" fmla="*/ 9842 h 10000"/>
            <a:gd name="connsiteX21" fmla="*/ 8360 w 10000"/>
            <a:gd name="connsiteY21" fmla="*/ 9208 h 10000"/>
            <a:gd name="connsiteX22" fmla="*/ 10000 w 10000"/>
            <a:gd name="connsiteY22" fmla="*/ 8780 h 10000"/>
            <a:gd name="connsiteX23" fmla="*/ 8946 w 10000"/>
            <a:gd name="connsiteY23" fmla="*/ 8531 h 10000"/>
            <a:gd name="connsiteX24" fmla="*/ 8946 w 10000"/>
            <a:gd name="connsiteY24" fmla="*/ 8214 h 10000"/>
            <a:gd name="connsiteX25" fmla="*/ 8126 w 10000"/>
            <a:gd name="connsiteY25" fmla="*/ 8010 h 10000"/>
            <a:gd name="connsiteX26" fmla="*/ 7423 w 10000"/>
            <a:gd name="connsiteY26" fmla="*/ 7173 h 10000"/>
            <a:gd name="connsiteX27" fmla="*/ 8126 w 10000"/>
            <a:gd name="connsiteY27" fmla="*/ 6903 h 10000"/>
            <a:gd name="connsiteX28" fmla="*/ 7657 w 10000"/>
            <a:gd name="connsiteY28" fmla="*/ 6767 h 10000"/>
            <a:gd name="connsiteX29" fmla="*/ 7638 w 10000"/>
            <a:gd name="connsiteY29" fmla="*/ 6021 h 10000"/>
            <a:gd name="connsiteX30" fmla="*/ 8017 w 10000"/>
            <a:gd name="connsiteY30" fmla="*/ 5640 h 10000"/>
            <a:gd name="connsiteX31" fmla="*/ 7870 w 10000"/>
            <a:gd name="connsiteY31" fmla="*/ 5227 h 10000"/>
            <a:gd name="connsiteX32" fmla="*/ 7207 w 10000"/>
            <a:gd name="connsiteY32" fmla="*/ 5112 h 10000"/>
            <a:gd name="connsiteX33" fmla="*/ 7668 w 10000"/>
            <a:gd name="connsiteY33" fmla="*/ 4988 h 10000"/>
            <a:gd name="connsiteX34" fmla="*/ 7539 w 10000"/>
            <a:gd name="connsiteY34" fmla="*/ 4823 h 10000"/>
            <a:gd name="connsiteX35" fmla="*/ 6657 w 10000"/>
            <a:gd name="connsiteY35" fmla="*/ 4719 h 10000"/>
            <a:gd name="connsiteX36" fmla="*/ 7127 w 10000"/>
            <a:gd name="connsiteY36" fmla="*/ 4508 h 10000"/>
            <a:gd name="connsiteX37" fmla="*/ 6310 w 10000"/>
            <a:gd name="connsiteY37" fmla="*/ 4351 h 10000"/>
            <a:gd name="connsiteX38" fmla="*/ 7636 w 10000"/>
            <a:gd name="connsiteY38" fmla="*/ 3980 h 10000"/>
            <a:gd name="connsiteX39" fmla="*/ 8732 w 10000"/>
            <a:gd name="connsiteY39" fmla="*/ 2664 h 10000"/>
            <a:gd name="connsiteX40" fmla="*/ 9262 w 10000"/>
            <a:gd name="connsiteY40" fmla="*/ 1339 h 10000"/>
            <a:gd name="connsiteX41" fmla="*/ 9209 w 10000"/>
            <a:gd name="connsiteY41" fmla="*/ 565 h 10000"/>
            <a:gd name="connsiteX42" fmla="*/ 8828 w 10000"/>
            <a:gd name="connsiteY42" fmla="*/ 0 h 10000"/>
            <a:gd name="connsiteX43" fmla="*/ 6602 w 10000"/>
            <a:gd name="connsiteY43" fmla="*/ 459 h 10000"/>
            <a:gd name="connsiteX44" fmla="*/ 3087 w 10000"/>
            <a:gd name="connsiteY44" fmla="*/ 753 h 10000"/>
            <a:gd name="connsiteX45" fmla="*/ 1675 w 10000"/>
            <a:gd name="connsiteY45" fmla="*/ 934 h 10000"/>
            <a:gd name="connsiteX46" fmla="*/ 0 w 10000"/>
            <a:gd name="connsiteY46"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4474 w 10000"/>
            <a:gd name="connsiteY6" fmla="*/ 4740 h 10000"/>
            <a:gd name="connsiteX7" fmla="*/ 3836 w 10000"/>
            <a:gd name="connsiteY7" fmla="*/ 4893 h 10000"/>
            <a:gd name="connsiteX8" fmla="*/ 4134 w 10000"/>
            <a:gd name="connsiteY8" fmla="*/ 5582 h 10000"/>
            <a:gd name="connsiteX9" fmla="*/ 4610 w 10000"/>
            <a:gd name="connsiteY9" fmla="*/ 6157 h 10000"/>
            <a:gd name="connsiteX10" fmla="*/ 4844 w 10000"/>
            <a:gd name="connsiteY10" fmla="*/ 6880 h 10000"/>
            <a:gd name="connsiteX11" fmla="*/ 4913 w 10000"/>
            <a:gd name="connsiteY11" fmla="*/ 7160 h 10000"/>
            <a:gd name="connsiteX12" fmla="*/ 5098 w 10000"/>
            <a:gd name="connsiteY12" fmla="*/ 7152 h 10000"/>
            <a:gd name="connsiteX13" fmla="*/ 5547 w 10000"/>
            <a:gd name="connsiteY13" fmla="*/ 8237 h 10000"/>
            <a:gd name="connsiteX14" fmla="*/ 4962 w 10000"/>
            <a:gd name="connsiteY14" fmla="*/ 8418 h 10000"/>
            <a:gd name="connsiteX15" fmla="*/ 2619 w 10000"/>
            <a:gd name="connsiteY15" fmla="*/ 9118 h 10000"/>
            <a:gd name="connsiteX16" fmla="*/ 159 w 10000"/>
            <a:gd name="connsiteY16" fmla="*/ 9615 h 10000"/>
            <a:gd name="connsiteX17" fmla="*/ 275 w 10000"/>
            <a:gd name="connsiteY17" fmla="*/ 9887 h 10000"/>
            <a:gd name="connsiteX18" fmla="*/ 1331 w 10000"/>
            <a:gd name="connsiteY18" fmla="*/ 9910 h 10000"/>
            <a:gd name="connsiteX19" fmla="*/ 2619 w 10000"/>
            <a:gd name="connsiteY19" fmla="*/ 10000 h 10000"/>
            <a:gd name="connsiteX20" fmla="*/ 5665 w 10000"/>
            <a:gd name="connsiteY20" fmla="*/ 9842 h 10000"/>
            <a:gd name="connsiteX21" fmla="*/ 8360 w 10000"/>
            <a:gd name="connsiteY21" fmla="*/ 9208 h 10000"/>
            <a:gd name="connsiteX22" fmla="*/ 10000 w 10000"/>
            <a:gd name="connsiteY22" fmla="*/ 8780 h 10000"/>
            <a:gd name="connsiteX23" fmla="*/ 8946 w 10000"/>
            <a:gd name="connsiteY23" fmla="*/ 8531 h 10000"/>
            <a:gd name="connsiteX24" fmla="*/ 8946 w 10000"/>
            <a:gd name="connsiteY24" fmla="*/ 8214 h 10000"/>
            <a:gd name="connsiteX25" fmla="*/ 8126 w 10000"/>
            <a:gd name="connsiteY25" fmla="*/ 8010 h 10000"/>
            <a:gd name="connsiteX26" fmla="*/ 7423 w 10000"/>
            <a:gd name="connsiteY26" fmla="*/ 7173 h 10000"/>
            <a:gd name="connsiteX27" fmla="*/ 7742 w 10000"/>
            <a:gd name="connsiteY27" fmla="*/ 7176 h 10000"/>
            <a:gd name="connsiteX28" fmla="*/ 7657 w 10000"/>
            <a:gd name="connsiteY28" fmla="*/ 6767 h 10000"/>
            <a:gd name="connsiteX29" fmla="*/ 7638 w 10000"/>
            <a:gd name="connsiteY29" fmla="*/ 6021 h 10000"/>
            <a:gd name="connsiteX30" fmla="*/ 8017 w 10000"/>
            <a:gd name="connsiteY30" fmla="*/ 5640 h 10000"/>
            <a:gd name="connsiteX31" fmla="*/ 7870 w 10000"/>
            <a:gd name="connsiteY31" fmla="*/ 5227 h 10000"/>
            <a:gd name="connsiteX32" fmla="*/ 7207 w 10000"/>
            <a:gd name="connsiteY32" fmla="*/ 5112 h 10000"/>
            <a:gd name="connsiteX33" fmla="*/ 7668 w 10000"/>
            <a:gd name="connsiteY33" fmla="*/ 4988 h 10000"/>
            <a:gd name="connsiteX34" fmla="*/ 7539 w 10000"/>
            <a:gd name="connsiteY34" fmla="*/ 4823 h 10000"/>
            <a:gd name="connsiteX35" fmla="*/ 6657 w 10000"/>
            <a:gd name="connsiteY35" fmla="*/ 4719 h 10000"/>
            <a:gd name="connsiteX36" fmla="*/ 7127 w 10000"/>
            <a:gd name="connsiteY36" fmla="*/ 4508 h 10000"/>
            <a:gd name="connsiteX37" fmla="*/ 6310 w 10000"/>
            <a:gd name="connsiteY37" fmla="*/ 4351 h 10000"/>
            <a:gd name="connsiteX38" fmla="*/ 7636 w 10000"/>
            <a:gd name="connsiteY38" fmla="*/ 3980 h 10000"/>
            <a:gd name="connsiteX39" fmla="*/ 8732 w 10000"/>
            <a:gd name="connsiteY39" fmla="*/ 2664 h 10000"/>
            <a:gd name="connsiteX40" fmla="*/ 9262 w 10000"/>
            <a:gd name="connsiteY40" fmla="*/ 1339 h 10000"/>
            <a:gd name="connsiteX41" fmla="*/ 9209 w 10000"/>
            <a:gd name="connsiteY41" fmla="*/ 565 h 10000"/>
            <a:gd name="connsiteX42" fmla="*/ 8828 w 10000"/>
            <a:gd name="connsiteY42" fmla="*/ 0 h 10000"/>
            <a:gd name="connsiteX43" fmla="*/ 6602 w 10000"/>
            <a:gd name="connsiteY43" fmla="*/ 459 h 10000"/>
            <a:gd name="connsiteX44" fmla="*/ 3087 w 10000"/>
            <a:gd name="connsiteY44" fmla="*/ 753 h 10000"/>
            <a:gd name="connsiteX45" fmla="*/ 1675 w 10000"/>
            <a:gd name="connsiteY45" fmla="*/ 934 h 10000"/>
            <a:gd name="connsiteX46" fmla="*/ 0 w 10000"/>
            <a:gd name="connsiteY46"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4474 w 10000"/>
            <a:gd name="connsiteY6" fmla="*/ 4740 h 10000"/>
            <a:gd name="connsiteX7" fmla="*/ 3836 w 10000"/>
            <a:gd name="connsiteY7" fmla="*/ 4893 h 10000"/>
            <a:gd name="connsiteX8" fmla="*/ 4134 w 10000"/>
            <a:gd name="connsiteY8" fmla="*/ 5582 h 10000"/>
            <a:gd name="connsiteX9" fmla="*/ 4610 w 10000"/>
            <a:gd name="connsiteY9" fmla="*/ 6157 h 10000"/>
            <a:gd name="connsiteX10" fmla="*/ 4844 w 10000"/>
            <a:gd name="connsiteY10" fmla="*/ 6880 h 10000"/>
            <a:gd name="connsiteX11" fmla="*/ 4913 w 10000"/>
            <a:gd name="connsiteY11" fmla="*/ 7160 h 10000"/>
            <a:gd name="connsiteX12" fmla="*/ 5098 w 10000"/>
            <a:gd name="connsiteY12" fmla="*/ 7152 h 10000"/>
            <a:gd name="connsiteX13" fmla="*/ 5547 w 10000"/>
            <a:gd name="connsiteY13" fmla="*/ 8237 h 10000"/>
            <a:gd name="connsiteX14" fmla="*/ 4962 w 10000"/>
            <a:gd name="connsiteY14" fmla="*/ 8418 h 10000"/>
            <a:gd name="connsiteX15" fmla="*/ 2619 w 10000"/>
            <a:gd name="connsiteY15" fmla="*/ 9118 h 10000"/>
            <a:gd name="connsiteX16" fmla="*/ 159 w 10000"/>
            <a:gd name="connsiteY16" fmla="*/ 9615 h 10000"/>
            <a:gd name="connsiteX17" fmla="*/ 275 w 10000"/>
            <a:gd name="connsiteY17" fmla="*/ 9887 h 10000"/>
            <a:gd name="connsiteX18" fmla="*/ 1331 w 10000"/>
            <a:gd name="connsiteY18" fmla="*/ 9910 h 10000"/>
            <a:gd name="connsiteX19" fmla="*/ 2619 w 10000"/>
            <a:gd name="connsiteY19" fmla="*/ 10000 h 10000"/>
            <a:gd name="connsiteX20" fmla="*/ 5665 w 10000"/>
            <a:gd name="connsiteY20" fmla="*/ 9842 h 10000"/>
            <a:gd name="connsiteX21" fmla="*/ 8360 w 10000"/>
            <a:gd name="connsiteY21" fmla="*/ 9208 h 10000"/>
            <a:gd name="connsiteX22" fmla="*/ 10000 w 10000"/>
            <a:gd name="connsiteY22" fmla="*/ 8780 h 10000"/>
            <a:gd name="connsiteX23" fmla="*/ 8946 w 10000"/>
            <a:gd name="connsiteY23" fmla="*/ 8531 h 10000"/>
            <a:gd name="connsiteX24" fmla="*/ 8946 w 10000"/>
            <a:gd name="connsiteY24" fmla="*/ 8214 h 10000"/>
            <a:gd name="connsiteX25" fmla="*/ 8126 w 10000"/>
            <a:gd name="connsiteY25" fmla="*/ 8010 h 10000"/>
            <a:gd name="connsiteX26" fmla="*/ 7461 w 10000"/>
            <a:gd name="connsiteY26" fmla="*/ 7189 h 10000"/>
            <a:gd name="connsiteX27" fmla="*/ 7742 w 10000"/>
            <a:gd name="connsiteY27" fmla="*/ 7176 h 10000"/>
            <a:gd name="connsiteX28" fmla="*/ 7657 w 10000"/>
            <a:gd name="connsiteY28" fmla="*/ 6767 h 10000"/>
            <a:gd name="connsiteX29" fmla="*/ 7638 w 10000"/>
            <a:gd name="connsiteY29" fmla="*/ 6021 h 10000"/>
            <a:gd name="connsiteX30" fmla="*/ 8017 w 10000"/>
            <a:gd name="connsiteY30" fmla="*/ 5640 h 10000"/>
            <a:gd name="connsiteX31" fmla="*/ 7870 w 10000"/>
            <a:gd name="connsiteY31" fmla="*/ 5227 h 10000"/>
            <a:gd name="connsiteX32" fmla="*/ 7207 w 10000"/>
            <a:gd name="connsiteY32" fmla="*/ 5112 h 10000"/>
            <a:gd name="connsiteX33" fmla="*/ 7668 w 10000"/>
            <a:gd name="connsiteY33" fmla="*/ 4988 h 10000"/>
            <a:gd name="connsiteX34" fmla="*/ 7539 w 10000"/>
            <a:gd name="connsiteY34" fmla="*/ 4823 h 10000"/>
            <a:gd name="connsiteX35" fmla="*/ 6657 w 10000"/>
            <a:gd name="connsiteY35" fmla="*/ 4719 h 10000"/>
            <a:gd name="connsiteX36" fmla="*/ 7127 w 10000"/>
            <a:gd name="connsiteY36" fmla="*/ 4508 h 10000"/>
            <a:gd name="connsiteX37" fmla="*/ 6310 w 10000"/>
            <a:gd name="connsiteY37" fmla="*/ 4351 h 10000"/>
            <a:gd name="connsiteX38" fmla="*/ 7636 w 10000"/>
            <a:gd name="connsiteY38" fmla="*/ 3980 h 10000"/>
            <a:gd name="connsiteX39" fmla="*/ 8732 w 10000"/>
            <a:gd name="connsiteY39" fmla="*/ 2664 h 10000"/>
            <a:gd name="connsiteX40" fmla="*/ 9262 w 10000"/>
            <a:gd name="connsiteY40" fmla="*/ 1339 h 10000"/>
            <a:gd name="connsiteX41" fmla="*/ 9209 w 10000"/>
            <a:gd name="connsiteY41" fmla="*/ 565 h 10000"/>
            <a:gd name="connsiteX42" fmla="*/ 8828 w 10000"/>
            <a:gd name="connsiteY42" fmla="*/ 0 h 10000"/>
            <a:gd name="connsiteX43" fmla="*/ 6602 w 10000"/>
            <a:gd name="connsiteY43" fmla="*/ 459 h 10000"/>
            <a:gd name="connsiteX44" fmla="*/ 3087 w 10000"/>
            <a:gd name="connsiteY44" fmla="*/ 753 h 10000"/>
            <a:gd name="connsiteX45" fmla="*/ 1675 w 10000"/>
            <a:gd name="connsiteY45" fmla="*/ 934 h 10000"/>
            <a:gd name="connsiteX46" fmla="*/ 0 w 10000"/>
            <a:gd name="connsiteY46"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4474 w 10000"/>
            <a:gd name="connsiteY6" fmla="*/ 4740 h 10000"/>
            <a:gd name="connsiteX7" fmla="*/ 3836 w 10000"/>
            <a:gd name="connsiteY7" fmla="*/ 4893 h 10000"/>
            <a:gd name="connsiteX8" fmla="*/ 4134 w 10000"/>
            <a:gd name="connsiteY8" fmla="*/ 5582 h 10000"/>
            <a:gd name="connsiteX9" fmla="*/ 4610 w 10000"/>
            <a:gd name="connsiteY9" fmla="*/ 6157 h 10000"/>
            <a:gd name="connsiteX10" fmla="*/ 4844 w 10000"/>
            <a:gd name="connsiteY10" fmla="*/ 6880 h 10000"/>
            <a:gd name="connsiteX11" fmla="*/ 4913 w 10000"/>
            <a:gd name="connsiteY11" fmla="*/ 7160 h 10000"/>
            <a:gd name="connsiteX12" fmla="*/ 5098 w 10000"/>
            <a:gd name="connsiteY12" fmla="*/ 7152 h 10000"/>
            <a:gd name="connsiteX13" fmla="*/ 5547 w 10000"/>
            <a:gd name="connsiteY13" fmla="*/ 8237 h 10000"/>
            <a:gd name="connsiteX14" fmla="*/ 4962 w 10000"/>
            <a:gd name="connsiteY14" fmla="*/ 8418 h 10000"/>
            <a:gd name="connsiteX15" fmla="*/ 2619 w 10000"/>
            <a:gd name="connsiteY15" fmla="*/ 9118 h 10000"/>
            <a:gd name="connsiteX16" fmla="*/ 159 w 10000"/>
            <a:gd name="connsiteY16" fmla="*/ 9615 h 10000"/>
            <a:gd name="connsiteX17" fmla="*/ 275 w 10000"/>
            <a:gd name="connsiteY17" fmla="*/ 9887 h 10000"/>
            <a:gd name="connsiteX18" fmla="*/ 1331 w 10000"/>
            <a:gd name="connsiteY18" fmla="*/ 9910 h 10000"/>
            <a:gd name="connsiteX19" fmla="*/ 2619 w 10000"/>
            <a:gd name="connsiteY19" fmla="*/ 10000 h 10000"/>
            <a:gd name="connsiteX20" fmla="*/ 5665 w 10000"/>
            <a:gd name="connsiteY20" fmla="*/ 9842 h 10000"/>
            <a:gd name="connsiteX21" fmla="*/ 8360 w 10000"/>
            <a:gd name="connsiteY21" fmla="*/ 9208 h 10000"/>
            <a:gd name="connsiteX22" fmla="*/ 10000 w 10000"/>
            <a:gd name="connsiteY22" fmla="*/ 8780 h 10000"/>
            <a:gd name="connsiteX23" fmla="*/ 8946 w 10000"/>
            <a:gd name="connsiteY23" fmla="*/ 8531 h 10000"/>
            <a:gd name="connsiteX24" fmla="*/ 8946 w 10000"/>
            <a:gd name="connsiteY24" fmla="*/ 8214 h 10000"/>
            <a:gd name="connsiteX25" fmla="*/ 8126 w 10000"/>
            <a:gd name="connsiteY25" fmla="*/ 8010 h 10000"/>
            <a:gd name="connsiteX26" fmla="*/ 7461 w 10000"/>
            <a:gd name="connsiteY26" fmla="*/ 7189 h 10000"/>
            <a:gd name="connsiteX27" fmla="*/ 7646 w 10000"/>
            <a:gd name="connsiteY27" fmla="*/ 7160 h 10000"/>
            <a:gd name="connsiteX28" fmla="*/ 7657 w 10000"/>
            <a:gd name="connsiteY28" fmla="*/ 6767 h 10000"/>
            <a:gd name="connsiteX29" fmla="*/ 7638 w 10000"/>
            <a:gd name="connsiteY29" fmla="*/ 6021 h 10000"/>
            <a:gd name="connsiteX30" fmla="*/ 8017 w 10000"/>
            <a:gd name="connsiteY30" fmla="*/ 5640 h 10000"/>
            <a:gd name="connsiteX31" fmla="*/ 7870 w 10000"/>
            <a:gd name="connsiteY31" fmla="*/ 5227 h 10000"/>
            <a:gd name="connsiteX32" fmla="*/ 7207 w 10000"/>
            <a:gd name="connsiteY32" fmla="*/ 5112 h 10000"/>
            <a:gd name="connsiteX33" fmla="*/ 7668 w 10000"/>
            <a:gd name="connsiteY33" fmla="*/ 4988 h 10000"/>
            <a:gd name="connsiteX34" fmla="*/ 7539 w 10000"/>
            <a:gd name="connsiteY34" fmla="*/ 4823 h 10000"/>
            <a:gd name="connsiteX35" fmla="*/ 6657 w 10000"/>
            <a:gd name="connsiteY35" fmla="*/ 4719 h 10000"/>
            <a:gd name="connsiteX36" fmla="*/ 7127 w 10000"/>
            <a:gd name="connsiteY36" fmla="*/ 4508 h 10000"/>
            <a:gd name="connsiteX37" fmla="*/ 6310 w 10000"/>
            <a:gd name="connsiteY37" fmla="*/ 4351 h 10000"/>
            <a:gd name="connsiteX38" fmla="*/ 7636 w 10000"/>
            <a:gd name="connsiteY38" fmla="*/ 3980 h 10000"/>
            <a:gd name="connsiteX39" fmla="*/ 8732 w 10000"/>
            <a:gd name="connsiteY39" fmla="*/ 2664 h 10000"/>
            <a:gd name="connsiteX40" fmla="*/ 9262 w 10000"/>
            <a:gd name="connsiteY40" fmla="*/ 1339 h 10000"/>
            <a:gd name="connsiteX41" fmla="*/ 9209 w 10000"/>
            <a:gd name="connsiteY41" fmla="*/ 565 h 10000"/>
            <a:gd name="connsiteX42" fmla="*/ 8828 w 10000"/>
            <a:gd name="connsiteY42" fmla="*/ 0 h 10000"/>
            <a:gd name="connsiteX43" fmla="*/ 6602 w 10000"/>
            <a:gd name="connsiteY43" fmla="*/ 459 h 10000"/>
            <a:gd name="connsiteX44" fmla="*/ 3087 w 10000"/>
            <a:gd name="connsiteY44" fmla="*/ 753 h 10000"/>
            <a:gd name="connsiteX45" fmla="*/ 1675 w 10000"/>
            <a:gd name="connsiteY45" fmla="*/ 934 h 10000"/>
            <a:gd name="connsiteX46" fmla="*/ 0 w 10000"/>
            <a:gd name="connsiteY46"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4474 w 10000"/>
            <a:gd name="connsiteY6" fmla="*/ 4740 h 10000"/>
            <a:gd name="connsiteX7" fmla="*/ 3836 w 10000"/>
            <a:gd name="connsiteY7" fmla="*/ 4893 h 10000"/>
            <a:gd name="connsiteX8" fmla="*/ 4134 w 10000"/>
            <a:gd name="connsiteY8" fmla="*/ 5582 h 10000"/>
            <a:gd name="connsiteX9" fmla="*/ 4610 w 10000"/>
            <a:gd name="connsiteY9" fmla="*/ 6157 h 10000"/>
            <a:gd name="connsiteX10" fmla="*/ 4844 w 10000"/>
            <a:gd name="connsiteY10" fmla="*/ 6880 h 10000"/>
            <a:gd name="connsiteX11" fmla="*/ 4913 w 10000"/>
            <a:gd name="connsiteY11" fmla="*/ 7160 h 10000"/>
            <a:gd name="connsiteX12" fmla="*/ 5079 w 10000"/>
            <a:gd name="connsiteY12" fmla="*/ 7179 h 10000"/>
            <a:gd name="connsiteX13" fmla="*/ 5547 w 10000"/>
            <a:gd name="connsiteY13" fmla="*/ 8237 h 10000"/>
            <a:gd name="connsiteX14" fmla="*/ 4962 w 10000"/>
            <a:gd name="connsiteY14" fmla="*/ 8418 h 10000"/>
            <a:gd name="connsiteX15" fmla="*/ 2619 w 10000"/>
            <a:gd name="connsiteY15" fmla="*/ 9118 h 10000"/>
            <a:gd name="connsiteX16" fmla="*/ 159 w 10000"/>
            <a:gd name="connsiteY16" fmla="*/ 9615 h 10000"/>
            <a:gd name="connsiteX17" fmla="*/ 275 w 10000"/>
            <a:gd name="connsiteY17" fmla="*/ 9887 h 10000"/>
            <a:gd name="connsiteX18" fmla="*/ 1331 w 10000"/>
            <a:gd name="connsiteY18" fmla="*/ 9910 h 10000"/>
            <a:gd name="connsiteX19" fmla="*/ 2619 w 10000"/>
            <a:gd name="connsiteY19" fmla="*/ 10000 h 10000"/>
            <a:gd name="connsiteX20" fmla="*/ 5665 w 10000"/>
            <a:gd name="connsiteY20" fmla="*/ 9842 h 10000"/>
            <a:gd name="connsiteX21" fmla="*/ 8360 w 10000"/>
            <a:gd name="connsiteY21" fmla="*/ 9208 h 10000"/>
            <a:gd name="connsiteX22" fmla="*/ 10000 w 10000"/>
            <a:gd name="connsiteY22" fmla="*/ 8780 h 10000"/>
            <a:gd name="connsiteX23" fmla="*/ 8946 w 10000"/>
            <a:gd name="connsiteY23" fmla="*/ 8531 h 10000"/>
            <a:gd name="connsiteX24" fmla="*/ 8946 w 10000"/>
            <a:gd name="connsiteY24" fmla="*/ 8214 h 10000"/>
            <a:gd name="connsiteX25" fmla="*/ 8126 w 10000"/>
            <a:gd name="connsiteY25" fmla="*/ 8010 h 10000"/>
            <a:gd name="connsiteX26" fmla="*/ 7461 w 10000"/>
            <a:gd name="connsiteY26" fmla="*/ 7189 h 10000"/>
            <a:gd name="connsiteX27" fmla="*/ 7646 w 10000"/>
            <a:gd name="connsiteY27" fmla="*/ 7160 h 10000"/>
            <a:gd name="connsiteX28" fmla="*/ 7657 w 10000"/>
            <a:gd name="connsiteY28" fmla="*/ 6767 h 10000"/>
            <a:gd name="connsiteX29" fmla="*/ 7638 w 10000"/>
            <a:gd name="connsiteY29" fmla="*/ 6021 h 10000"/>
            <a:gd name="connsiteX30" fmla="*/ 8017 w 10000"/>
            <a:gd name="connsiteY30" fmla="*/ 5640 h 10000"/>
            <a:gd name="connsiteX31" fmla="*/ 7870 w 10000"/>
            <a:gd name="connsiteY31" fmla="*/ 5227 h 10000"/>
            <a:gd name="connsiteX32" fmla="*/ 7207 w 10000"/>
            <a:gd name="connsiteY32" fmla="*/ 5112 h 10000"/>
            <a:gd name="connsiteX33" fmla="*/ 7668 w 10000"/>
            <a:gd name="connsiteY33" fmla="*/ 4988 h 10000"/>
            <a:gd name="connsiteX34" fmla="*/ 7539 w 10000"/>
            <a:gd name="connsiteY34" fmla="*/ 4823 h 10000"/>
            <a:gd name="connsiteX35" fmla="*/ 6657 w 10000"/>
            <a:gd name="connsiteY35" fmla="*/ 4719 h 10000"/>
            <a:gd name="connsiteX36" fmla="*/ 7127 w 10000"/>
            <a:gd name="connsiteY36" fmla="*/ 4508 h 10000"/>
            <a:gd name="connsiteX37" fmla="*/ 6310 w 10000"/>
            <a:gd name="connsiteY37" fmla="*/ 4351 h 10000"/>
            <a:gd name="connsiteX38" fmla="*/ 7636 w 10000"/>
            <a:gd name="connsiteY38" fmla="*/ 3980 h 10000"/>
            <a:gd name="connsiteX39" fmla="*/ 8732 w 10000"/>
            <a:gd name="connsiteY39" fmla="*/ 2664 h 10000"/>
            <a:gd name="connsiteX40" fmla="*/ 9262 w 10000"/>
            <a:gd name="connsiteY40" fmla="*/ 1339 h 10000"/>
            <a:gd name="connsiteX41" fmla="*/ 9209 w 10000"/>
            <a:gd name="connsiteY41" fmla="*/ 565 h 10000"/>
            <a:gd name="connsiteX42" fmla="*/ 8828 w 10000"/>
            <a:gd name="connsiteY42" fmla="*/ 0 h 10000"/>
            <a:gd name="connsiteX43" fmla="*/ 6602 w 10000"/>
            <a:gd name="connsiteY43" fmla="*/ 459 h 10000"/>
            <a:gd name="connsiteX44" fmla="*/ 3087 w 10000"/>
            <a:gd name="connsiteY44" fmla="*/ 753 h 10000"/>
            <a:gd name="connsiteX45" fmla="*/ 1675 w 10000"/>
            <a:gd name="connsiteY45" fmla="*/ 934 h 10000"/>
            <a:gd name="connsiteX46" fmla="*/ 0 w 10000"/>
            <a:gd name="connsiteY46"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4474 w 10000"/>
            <a:gd name="connsiteY6" fmla="*/ 4740 h 10000"/>
            <a:gd name="connsiteX7" fmla="*/ 3836 w 10000"/>
            <a:gd name="connsiteY7" fmla="*/ 4893 h 10000"/>
            <a:gd name="connsiteX8" fmla="*/ 4134 w 10000"/>
            <a:gd name="connsiteY8" fmla="*/ 5582 h 10000"/>
            <a:gd name="connsiteX9" fmla="*/ 4610 w 10000"/>
            <a:gd name="connsiteY9" fmla="*/ 6157 h 10000"/>
            <a:gd name="connsiteX10" fmla="*/ 4844 w 10000"/>
            <a:gd name="connsiteY10" fmla="*/ 6880 h 10000"/>
            <a:gd name="connsiteX11" fmla="*/ 4913 w 10000"/>
            <a:gd name="connsiteY11" fmla="*/ 7160 h 10000"/>
            <a:gd name="connsiteX12" fmla="*/ 5079 w 10000"/>
            <a:gd name="connsiteY12" fmla="*/ 7179 h 10000"/>
            <a:gd name="connsiteX13" fmla="*/ 5547 w 10000"/>
            <a:gd name="connsiteY13" fmla="*/ 8237 h 10000"/>
            <a:gd name="connsiteX14" fmla="*/ 4962 w 10000"/>
            <a:gd name="connsiteY14" fmla="*/ 8418 h 10000"/>
            <a:gd name="connsiteX15" fmla="*/ 2619 w 10000"/>
            <a:gd name="connsiteY15" fmla="*/ 9118 h 10000"/>
            <a:gd name="connsiteX16" fmla="*/ 159 w 10000"/>
            <a:gd name="connsiteY16" fmla="*/ 9615 h 10000"/>
            <a:gd name="connsiteX17" fmla="*/ 275 w 10000"/>
            <a:gd name="connsiteY17" fmla="*/ 9887 h 10000"/>
            <a:gd name="connsiteX18" fmla="*/ 1331 w 10000"/>
            <a:gd name="connsiteY18" fmla="*/ 9910 h 10000"/>
            <a:gd name="connsiteX19" fmla="*/ 2619 w 10000"/>
            <a:gd name="connsiteY19" fmla="*/ 10000 h 10000"/>
            <a:gd name="connsiteX20" fmla="*/ 5665 w 10000"/>
            <a:gd name="connsiteY20" fmla="*/ 9842 h 10000"/>
            <a:gd name="connsiteX21" fmla="*/ 8360 w 10000"/>
            <a:gd name="connsiteY21" fmla="*/ 9208 h 10000"/>
            <a:gd name="connsiteX22" fmla="*/ 10000 w 10000"/>
            <a:gd name="connsiteY22" fmla="*/ 8780 h 10000"/>
            <a:gd name="connsiteX23" fmla="*/ 8946 w 10000"/>
            <a:gd name="connsiteY23" fmla="*/ 8531 h 10000"/>
            <a:gd name="connsiteX24" fmla="*/ 8946 w 10000"/>
            <a:gd name="connsiteY24" fmla="*/ 8214 h 10000"/>
            <a:gd name="connsiteX25" fmla="*/ 8126 w 10000"/>
            <a:gd name="connsiteY25" fmla="*/ 8010 h 10000"/>
            <a:gd name="connsiteX26" fmla="*/ 7461 w 10000"/>
            <a:gd name="connsiteY26" fmla="*/ 7189 h 10000"/>
            <a:gd name="connsiteX27" fmla="*/ 7646 w 10000"/>
            <a:gd name="connsiteY27" fmla="*/ 7160 h 10000"/>
            <a:gd name="connsiteX28" fmla="*/ 7657 w 10000"/>
            <a:gd name="connsiteY28" fmla="*/ 6767 h 10000"/>
            <a:gd name="connsiteX29" fmla="*/ 7638 w 10000"/>
            <a:gd name="connsiteY29" fmla="*/ 6021 h 10000"/>
            <a:gd name="connsiteX30" fmla="*/ 8017 w 10000"/>
            <a:gd name="connsiteY30" fmla="*/ 5640 h 10000"/>
            <a:gd name="connsiteX31" fmla="*/ 7870 w 10000"/>
            <a:gd name="connsiteY31" fmla="*/ 5227 h 10000"/>
            <a:gd name="connsiteX32" fmla="*/ 7418 w 10000"/>
            <a:gd name="connsiteY32" fmla="*/ 5096 h 10000"/>
            <a:gd name="connsiteX33" fmla="*/ 7668 w 10000"/>
            <a:gd name="connsiteY33" fmla="*/ 4988 h 10000"/>
            <a:gd name="connsiteX34" fmla="*/ 7539 w 10000"/>
            <a:gd name="connsiteY34" fmla="*/ 4823 h 10000"/>
            <a:gd name="connsiteX35" fmla="*/ 6657 w 10000"/>
            <a:gd name="connsiteY35" fmla="*/ 4719 h 10000"/>
            <a:gd name="connsiteX36" fmla="*/ 7127 w 10000"/>
            <a:gd name="connsiteY36" fmla="*/ 4508 h 10000"/>
            <a:gd name="connsiteX37" fmla="*/ 6310 w 10000"/>
            <a:gd name="connsiteY37" fmla="*/ 4351 h 10000"/>
            <a:gd name="connsiteX38" fmla="*/ 7636 w 10000"/>
            <a:gd name="connsiteY38" fmla="*/ 3980 h 10000"/>
            <a:gd name="connsiteX39" fmla="*/ 8732 w 10000"/>
            <a:gd name="connsiteY39" fmla="*/ 2664 h 10000"/>
            <a:gd name="connsiteX40" fmla="*/ 9262 w 10000"/>
            <a:gd name="connsiteY40" fmla="*/ 1339 h 10000"/>
            <a:gd name="connsiteX41" fmla="*/ 9209 w 10000"/>
            <a:gd name="connsiteY41" fmla="*/ 565 h 10000"/>
            <a:gd name="connsiteX42" fmla="*/ 8828 w 10000"/>
            <a:gd name="connsiteY42" fmla="*/ 0 h 10000"/>
            <a:gd name="connsiteX43" fmla="*/ 6602 w 10000"/>
            <a:gd name="connsiteY43" fmla="*/ 459 h 10000"/>
            <a:gd name="connsiteX44" fmla="*/ 3087 w 10000"/>
            <a:gd name="connsiteY44" fmla="*/ 753 h 10000"/>
            <a:gd name="connsiteX45" fmla="*/ 1675 w 10000"/>
            <a:gd name="connsiteY45" fmla="*/ 934 h 10000"/>
            <a:gd name="connsiteX46" fmla="*/ 0 w 10000"/>
            <a:gd name="connsiteY46"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4474 w 10000"/>
            <a:gd name="connsiteY6" fmla="*/ 4740 h 10000"/>
            <a:gd name="connsiteX7" fmla="*/ 3836 w 10000"/>
            <a:gd name="connsiteY7" fmla="*/ 4893 h 10000"/>
            <a:gd name="connsiteX8" fmla="*/ 4134 w 10000"/>
            <a:gd name="connsiteY8" fmla="*/ 5582 h 10000"/>
            <a:gd name="connsiteX9" fmla="*/ 4610 w 10000"/>
            <a:gd name="connsiteY9" fmla="*/ 6157 h 10000"/>
            <a:gd name="connsiteX10" fmla="*/ 4844 w 10000"/>
            <a:gd name="connsiteY10" fmla="*/ 6880 h 10000"/>
            <a:gd name="connsiteX11" fmla="*/ 4913 w 10000"/>
            <a:gd name="connsiteY11" fmla="*/ 7160 h 10000"/>
            <a:gd name="connsiteX12" fmla="*/ 5079 w 10000"/>
            <a:gd name="connsiteY12" fmla="*/ 7179 h 10000"/>
            <a:gd name="connsiteX13" fmla="*/ 5547 w 10000"/>
            <a:gd name="connsiteY13" fmla="*/ 8237 h 10000"/>
            <a:gd name="connsiteX14" fmla="*/ 4962 w 10000"/>
            <a:gd name="connsiteY14" fmla="*/ 8418 h 10000"/>
            <a:gd name="connsiteX15" fmla="*/ 2619 w 10000"/>
            <a:gd name="connsiteY15" fmla="*/ 9118 h 10000"/>
            <a:gd name="connsiteX16" fmla="*/ 159 w 10000"/>
            <a:gd name="connsiteY16" fmla="*/ 9615 h 10000"/>
            <a:gd name="connsiteX17" fmla="*/ 275 w 10000"/>
            <a:gd name="connsiteY17" fmla="*/ 9887 h 10000"/>
            <a:gd name="connsiteX18" fmla="*/ 1331 w 10000"/>
            <a:gd name="connsiteY18" fmla="*/ 9910 h 10000"/>
            <a:gd name="connsiteX19" fmla="*/ 2619 w 10000"/>
            <a:gd name="connsiteY19" fmla="*/ 10000 h 10000"/>
            <a:gd name="connsiteX20" fmla="*/ 5665 w 10000"/>
            <a:gd name="connsiteY20" fmla="*/ 9842 h 10000"/>
            <a:gd name="connsiteX21" fmla="*/ 8360 w 10000"/>
            <a:gd name="connsiteY21" fmla="*/ 9208 h 10000"/>
            <a:gd name="connsiteX22" fmla="*/ 10000 w 10000"/>
            <a:gd name="connsiteY22" fmla="*/ 8780 h 10000"/>
            <a:gd name="connsiteX23" fmla="*/ 8946 w 10000"/>
            <a:gd name="connsiteY23" fmla="*/ 8531 h 10000"/>
            <a:gd name="connsiteX24" fmla="*/ 8946 w 10000"/>
            <a:gd name="connsiteY24" fmla="*/ 8214 h 10000"/>
            <a:gd name="connsiteX25" fmla="*/ 8126 w 10000"/>
            <a:gd name="connsiteY25" fmla="*/ 8010 h 10000"/>
            <a:gd name="connsiteX26" fmla="*/ 7461 w 10000"/>
            <a:gd name="connsiteY26" fmla="*/ 7189 h 10000"/>
            <a:gd name="connsiteX27" fmla="*/ 7646 w 10000"/>
            <a:gd name="connsiteY27" fmla="*/ 7160 h 10000"/>
            <a:gd name="connsiteX28" fmla="*/ 7657 w 10000"/>
            <a:gd name="connsiteY28" fmla="*/ 6767 h 10000"/>
            <a:gd name="connsiteX29" fmla="*/ 7638 w 10000"/>
            <a:gd name="connsiteY29" fmla="*/ 6021 h 10000"/>
            <a:gd name="connsiteX30" fmla="*/ 7690 w 10000"/>
            <a:gd name="connsiteY30" fmla="*/ 5704 h 10000"/>
            <a:gd name="connsiteX31" fmla="*/ 7870 w 10000"/>
            <a:gd name="connsiteY31" fmla="*/ 5227 h 10000"/>
            <a:gd name="connsiteX32" fmla="*/ 7418 w 10000"/>
            <a:gd name="connsiteY32" fmla="*/ 5096 h 10000"/>
            <a:gd name="connsiteX33" fmla="*/ 7668 w 10000"/>
            <a:gd name="connsiteY33" fmla="*/ 4988 h 10000"/>
            <a:gd name="connsiteX34" fmla="*/ 7539 w 10000"/>
            <a:gd name="connsiteY34" fmla="*/ 4823 h 10000"/>
            <a:gd name="connsiteX35" fmla="*/ 6657 w 10000"/>
            <a:gd name="connsiteY35" fmla="*/ 4719 h 10000"/>
            <a:gd name="connsiteX36" fmla="*/ 7127 w 10000"/>
            <a:gd name="connsiteY36" fmla="*/ 4508 h 10000"/>
            <a:gd name="connsiteX37" fmla="*/ 6310 w 10000"/>
            <a:gd name="connsiteY37" fmla="*/ 4351 h 10000"/>
            <a:gd name="connsiteX38" fmla="*/ 7636 w 10000"/>
            <a:gd name="connsiteY38" fmla="*/ 3980 h 10000"/>
            <a:gd name="connsiteX39" fmla="*/ 8732 w 10000"/>
            <a:gd name="connsiteY39" fmla="*/ 2664 h 10000"/>
            <a:gd name="connsiteX40" fmla="*/ 9262 w 10000"/>
            <a:gd name="connsiteY40" fmla="*/ 1339 h 10000"/>
            <a:gd name="connsiteX41" fmla="*/ 9209 w 10000"/>
            <a:gd name="connsiteY41" fmla="*/ 565 h 10000"/>
            <a:gd name="connsiteX42" fmla="*/ 8828 w 10000"/>
            <a:gd name="connsiteY42" fmla="*/ 0 h 10000"/>
            <a:gd name="connsiteX43" fmla="*/ 6602 w 10000"/>
            <a:gd name="connsiteY43" fmla="*/ 459 h 10000"/>
            <a:gd name="connsiteX44" fmla="*/ 3087 w 10000"/>
            <a:gd name="connsiteY44" fmla="*/ 753 h 10000"/>
            <a:gd name="connsiteX45" fmla="*/ 1675 w 10000"/>
            <a:gd name="connsiteY45" fmla="*/ 934 h 10000"/>
            <a:gd name="connsiteX46" fmla="*/ 0 w 10000"/>
            <a:gd name="connsiteY46"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4474 w 10000"/>
            <a:gd name="connsiteY6" fmla="*/ 4740 h 10000"/>
            <a:gd name="connsiteX7" fmla="*/ 3836 w 10000"/>
            <a:gd name="connsiteY7" fmla="*/ 4893 h 10000"/>
            <a:gd name="connsiteX8" fmla="*/ 4134 w 10000"/>
            <a:gd name="connsiteY8" fmla="*/ 5582 h 10000"/>
            <a:gd name="connsiteX9" fmla="*/ 4610 w 10000"/>
            <a:gd name="connsiteY9" fmla="*/ 6157 h 10000"/>
            <a:gd name="connsiteX10" fmla="*/ 4844 w 10000"/>
            <a:gd name="connsiteY10" fmla="*/ 6880 h 10000"/>
            <a:gd name="connsiteX11" fmla="*/ 4913 w 10000"/>
            <a:gd name="connsiteY11" fmla="*/ 7160 h 10000"/>
            <a:gd name="connsiteX12" fmla="*/ 5079 w 10000"/>
            <a:gd name="connsiteY12" fmla="*/ 7179 h 10000"/>
            <a:gd name="connsiteX13" fmla="*/ 5547 w 10000"/>
            <a:gd name="connsiteY13" fmla="*/ 8237 h 10000"/>
            <a:gd name="connsiteX14" fmla="*/ 4962 w 10000"/>
            <a:gd name="connsiteY14" fmla="*/ 8418 h 10000"/>
            <a:gd name="connsiteX15" fmla="*/ 2619 w 10000"/>
            <a:gd name="connsiteY15" fmla="*/ 9118 h 10000"/>
            <a:gd name="connsiteX16" fmla="*/ 159 w 10000"/>
            <a:gd name="connsiteY16" fmla="*/ 9615 h 10000"/>
            <a:gd name="connsiteX17" fmla="*/ 275 w 10000"/>
            <a:gd name="connsiteY17" fmla="*/ 9887 h 10000"/>
            <a:gd name="connsiteX18" fmla="*/ 1331 w 10000"/>
            <a:gd name="connsiteY18" fmla="*/ 9910 h 10000"/>
            <a:gd name="connsiteX19" fmla="*/ 2619 w 10000"/>
            <a:gd name="connsiteY19" fmla="*/ 10000 h 10000"/>
            <a:gd name="connsiteX20" fmla="*/ 5665 w 10000"/>
            <a:gd name="connsiteY20" fmla="*/ 9842 h 10000"/>
            <a:gd name="connsiteX21" fmla="*/ 8360 w 10000"/>
            <a:gd name="connsiteY21" fmla="*/ 9208 h 10000"/>
            <a:gd name="connsiteX22" fmla="*/ 10000 w 10000"/>
            <a:gd name="connsiteY22" fmla="*/ 8780 h 10000"/>
            <a:gd name="connsiteX23" fmla="*/ 8946 w 10000"/>
            <a:gd name="connsiteY23" fmla="*/ 8531 h 10000"/>
            <a:gd name="connsiteX24" fmla="*/ 8946 w 10000"/>
            <a:gd name="connsiteY24" fmla="*/ 8214 h 10000"/>
            <a:gd name="connsiteX25" fmla="*/ 8126 w 10000"/>
            <a:gd name="connsiteY25" fmla="*/ 8010 h 10000"/>
            <a:gd name="connsiteX26" fmla="*/ 7461 w 10000"/>
            <a:gd name="connsiteY26" fmla="*/ 7189 h 10000"/>
            <a:gd name="connsiteX27" fmla="*/ 7646 w 10000"/>
            <a:gd name="connsiteY27" fmla="*/ 7160 h 10000"/>
            <a:gd name="connsiteX28" fmla="*/ 7657 w 10000"/>
            <a:gd name="connsiteY28" fmla="*/ 6767 h 10000"/>
            <a:gd name="connsiteX29" fmla="*/ 7638 w 10000"/>
            <a:gd name="connsiteY29" fmla="*/ 6021 h 10000"/>
            <a:gd name="connsiteX30" fmla="*/ 7690 w 10000"/>
            <a:gd name="connsiteY30" fmla="*/ 5704 h 10000"/>
            <a:gd name="connsiteX31" fmla="*/ 7870 w 10000"/>
            <a:gd name="connsiteY31" fmla="*/ 5227 h 10000"/>
            <a:gd name="connsiteX32" fmla="*/ 7418 w 10000"/>
            <a:gd name="connsiteY32" fmla="*/ 5096 h 10000"/>
            <a:gd name="connsiteX33" fmla="*/ 7668 w 10000"/>
            <a:gd name="connsiteY33" fmla="*/ 4988 h 10000"/>
            <a:gd name="connsiteX34" fmla="*/ 7539 w 10000"/>
            <a:gd name="connsiteY34" fmla="*/ 4823 h 10000"/>
            <a:gd name="connsiteX35" fmla="*/ 6657 w 10000"/>
            <a:gd name="connsiteY35" fmla="*/ 4719 h 10000"/>
            <a:gd name="connsiteX36" fmla="*/ 7127 w 10000"/>
            <a:gd name="connsiteY36" fmla="*/ 4508 h 10000"/>
            <a:gd name="connsiteX37" fmla="*/ 6310 w 10000"/>
            <a:gd name="connsiteY37" fmla="*/ 4351 h 10000"/>
            <a:gd name="connsiteX38" fmla="*/ 7636 w 10000"/>
            <a:gd name="connsiteY38" fmla="*/ 3980 h 10000"/>
            <a:gd name="connsiteX39" fmla="*/ 8732 w 10000"/>
            <a:gd name="connsiteY39" fmla="*/ 2664 h 10000"/>
            <a:gd name="connsiteX40" fmla="*/ 9262 w 10000"/>
            <a:gd name="connsiteY40" fmla="*/ 1339 h 10000"/>
            <a:gd name="connsiteX41" fmla="*/ 9209 w 10000"/>
            <a:gd name="connsiteY41" fmla="*/ 565 h 10000"/>
            <a:gd name="connsiteX42" fmla="*/ 8828 w 10000"/>
            <a:gd name="connsiteY42" fmla="*/ 0 h 10000"/>
            <a:gd name="connsiteX43" fmla="*/ 6602 w 10000"/>
            <a:gd name="connsiteY43" fmla="*/ 459 h 10000"/>
            <a:gd name="connsiteX44" fmla="*/ 3087 w 10000"/>
            <a:gd name="connsiteY44" fmla="*/ 753 h 10000"/>
            <a:gd name="connsiteX45" fmla="*/ 1675 w 10000"/>
            <a:gd name="connsiteY45" fmla="*/ 934 h 10000"/>
            <a:gd name="connsiteX46" fmla="*/ 0 w 10000"/>
            <a:gd name="connsiteY46"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4474 w 10000"/>
            <a:gd name="connsiteY6" fmla="*/ 4740 h 10000"/>
            <a:gd name="connsiteX7" fmla="*/ 3836 w 10000"/>
            <a:gd name="connsiteY7" fmla="*/ 4893 h 10000"/>
            <a:gd name="connsiteX8" fmla="*/ 4134 w 10000"/>
            <a:gd name="connsiteY8" fmla="*/ 5582 h 10000"/>
            <a:gd name="connsiteX9" fmla="*/ 4610 w 10000"/>
            <a:gd name="connsiteY9" fmla="*/ 6157 h 10000"/>
            <a:gd name="connsiteX10" fmla="*/ 4844 w 10000"/>
            <a:gd name="connsiteY10" fmla="*/ 6880 h 10000"/>
            <a:gd name="connsiteX11" fmla="*/ 4913 w 10000"/>
            <a:gd name="connsiteY11" fmla="*/ 7160 h 10000"/>
            <a:gd name="connsiteX12" fmla="*/ 5079 w 10000"/>
            <a:gd name="connsiteY12" fmla="*/ 7179 h 10000"/>
            <a:gd name="connsiteX13" fmla="*/ 5547 w 10000"/>
            <a:gd name="connsiteY13" fmla="*/ 8237 h 10000"/>
            <a:gd name="connsiteX14" fmla="*/ 4962 w 10000"/>
            <a:gd name="connsiteY14" fmla="*/ 8418 h 10000"/>
            <a:gd name="connsiteX15" fmla="*/ 2619 w 10000"/>
            <a:gd name="connsiteY15" fmla="*/ 9118 h 10000"/>
            <a:gd name="connsiteX16" fmla="*/ 159 w 10000"/>
            <a:gd name="connsiteY16" fmla="*/ 9615 h 10000"/>
            <a:gd name="connsiteX17" fmla="*/ 275 w 10000"/>
            <a:gd name="connsiteY17" fmla="*/ 9887 h 10000"/>
            <a:gd name="connsiteX18" fmla="*/ 1331 w 10000"/>
            <a:gd name="connsiteY18" fmla="*/ 9910 h 10000"/>
            <a:gd name="connsiteX19" fmla="*/ 2619 w 10000"/>
            <a:gd name="connsiteY19" fmla="*/ 10000 h 10000"/>
            <a:gd name="connsiteX20" fmla="*/ 5665 w 10000"/>
            <a:gd name="connsiteY20" fmla="*/ 9842 h 10000"/>
            <a:gd name="connsiteX21" fmla="*/ 8360 w 10000"/>
            <a:gd name="connsiteY21" fmla="*/ 9208 h 10000"/>
            <a:gd name="connsiteX22" fmla="*/ 10000 w 10000"/>
            <a:gd name="connsiteY22" fmla="*/ 8780 h 10000"/>
            <a:gd name="connsiteX23" fmla="*/ 8946 w 10000"/>
            <a:gd name="connsiteY23" fmla="*/ 8531 h 10000"/>
            <a:gd name="connsiteX24" fmla="*/ 8946 w 10000"/>
            <a:gd name="connsiteY24" fmla="*/ 8214 h 10000"/>
            <a:gd name="connsiteX25" fmla="*/ 8126 w 10000"/>
            <a:gd name="connsiteY25" fmla="*/ 8010 h 10000"/>
            <a:gd name="connsiteX26" fmla="*/ 7461 w 10000"/>
            <a:gd name="connsiteY26" fmla="*/ 7189 h 10000"/>
            <a:gd name="connsiteX27" fmla="*/ 7646 w 10000"/>
            <a:gd name="connsiteY27" fmla="*/ 7160 h 10000"/>
            <a:gd name="connsiteX28" fmla="*/ 7657 w 10000"/>
            <a:gd name="connsiteY28" fmla="*/ 6767 h 10000"/>
            <a:gd name="connsiteX29" fmla="*/ 7638 w 10000"/>
            <a:gd name="connsiteY29" fmla="*/ 6021 h 10000"/>
            <a:gd name="connsiteX30" fmla="*/ 7690 w 10000"/>
            <a:gd name="connsiteY30" fmla="*/ 5704 h 10000"/>
            <a:gd name="connsiteX31" fmla="*/ 7870 w 10000"/>
            <a:gd name="connsiteY31" fmla="*/ 5227 h 10000"/>
            <a:gd name="connsiteX32" fmla="*/ 7456 w 10000"/>
            <a:gd name="connsiteY32" fmla="*/ 5064 h 10000"/>
            <a:gd name="connsiteX33" fmla="*/ 7668 w 10000"/>
            <a:gd name="connsiteY33" fmla="*/ 4988 h 10000"/>
            <a:gd name="connsiteX34" fmla="*/ 7539 w 10000"/>
            <a:gd name="connsiteY34" fmla="*/ 4823 h 10000"/>
            <a:gd name="connsiteX35" fmla="*/ 6657 w 10000"/>
            <a:gd name="connsiteY35" fmla="*/ 4719 h 10000"/>
            <a:gd name="connsiteX36" fmla="*/ 7127 w 10000"/>
            <a:gd name="connsiteY36" fmla="*/ 4508 h 10000"/>
            <a:gd name="connsiteX37" fmla="*/ 6310 w 10000"/>
            <a:gd name="connsiteY37" fmla="*/ 4351 h 10000"/>
            <a:gd name="connsiteX38" fmla="*/ 7636 w 10000"/>
            <a:gd name="connsiteY38" fmla="*/ 3980 h 10000"/>
            <a:gd name="connsiteX39" fmla="*/ 8732 w 10000"/>
            <a:gd name="connsiteY39" fmla="*/ 2664 h 10000"/>
            <a:gd name="connsiteX40" fmla="*/ 9262 w 10000"/>
            <a:gd name="connsiteY40" fmla="*/ 1339 h 10000"/>
            <a:gd name="connsiteX41" fmla="*/ 9209 w 10000"/>
            <a:gd name="connsiteY41" fmla="*/ 565 h 10000"/>
            <a:gd name="connsiteX42" fmla="*/ 8828 w 10000"/>
            <a:gd name="connsiteY42" fmla="*/ 0 h 10000"/>
            <a:gd name="connsiteX43" fmla="*/ 6602 w 10000"/>
            <a:gd name="connsiteY43" fmla="*/ 459 h 10000"/>
            <a:gd name="connsiteX44" fmla="*/ 3087 w 10000"/>
            <a:gd name="connsiteY44" fmla="*/ 753 h 10000"/>
            <a:gd name="connsiteX45" fmla="*/ 1675 w 10000"/>
            <a:gd name="connsiteY45" fmla="*/ 934 h 10000"/>
            <a:gd name="connsiteX46" fmla="*/ 0 w 10000"/>
            <a:gd name="connsiteY46"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4474 w 10000"/>
            <a:gd name="connsiteY6" fmla="*/ 4740 h 10000"/>
            <a:gd name="connsiteX7" fmla="*/ 3836 w 10000"/>
            <a:gd name="connsiteY7" fmla="*/ 4893 h 10000"/>
            <a:gd name="connsiteX8" fmla="*/ 4134 w 10000"/>
            <a:gd name="connsiteY8" fmla="*/ 5582 h 10000"/>
            <a:gd name="connsiteX9" fmla="*/ 4610 w 10000"/>
            <a:gd name="connsiteY9" fmla="*/ 6157 h 10000"/>
            <a:gd name="connsiteX10" fmla="*/ 4844 w 10000"/>
            <a:gd name="connsiteY10" fmla="*/ 6880 h 10000"/>
            <a:gd name="connsiteX11" fmla="*/ 4913 w 10000"/>
            <a:gd name="connsiteY11" fmla="*/ 7160 h 10000"/>
            <a:gd name="connsiteX12" fmla="*/ 5079 w 10000"/>
            <a:gd name="connsiteY12" fmla="*/ 7179 h 10000"/>
            <a:gd name="connsiteX13" fmla="*/ 5547 w 10000"/>
            <a:gd name="connsiteY13" fmla="*/ 8237 h 10000"/>
            <a:gd name="connsiteX14" fmla="*/ 4962 w 10000"/>
            <a:gd name="connsiteY14" fmla="*/ 8418 h 10000"/>
            <a:gd name="connsiteX15" fmla="*/ 2619 w 10000"/>
            <a:gd name="connsiteY15" fmla="*/ 9118 h 10000"/>
            <a:gd name="connsiteX16" fmla="*/ 159 w 10000"/>
            <a:gd name="connsiteY16" fmla="*/ 9615 h 10000"/>
            <a:gd name="connsiteX17" fmla="*/ 275 w 10000"/>
            <a:gd name="connsiteY17" fmla="*/ 9887 h 10000"/>
            <a:gd name="connsiteX18" fmla="*/ 1331 w 10000"/>
            <a:gd name="connsiteY18" fmla="*/ 9910 h 10000"/>
            <a:gd name="connsiteX19" fmla="*/ 2619 w 10000"/>
            <a:gd name="connsiteY19" fmla="*/ 10000 h 10000"/>
            <a:gd name="connsiteX20" fmla="*/ 5665 w 10000"/>
            <a:gd name="connsiteY20" fmla="*/ 9842 h 10000"/>
            <a:gd name="connsiteX21" fmla="*/ 8360 w 10000"/>
            <a:gd name="connsiteY21" fmla="*/ 9208 h 10000"/>
            <a:gd name="connsiteX22" fmla="*/ 10000 w 10000"/>
            <a:gd name="connsiteY22" fmla="*/ 8780 h 10000"/>
            <a:gd name="connsiteX23" fmla="*/ 8946 w 10000"/>
            <a:gd name="connsiteY23" fmla="*/ 8531 h 10000"/>
            <a:gd name="connsiteX24" fmla="*/ 8946 w 10000"/>
            <a:gd name="connsiteY24" fmla="*/ 8214 h 10000"/>
            <a:gd name="connsiteX25" fmla="*/ 8126 w 10000"/>
            <a:gd name="connsiteY25" fmla="*/ 8010 h 10000"/>
            <a:gd name="connsiteX26" fmla="*/ 7461 w 10000"/>
            <a:gd name="connsiteY26" fmla="*/ 7189 h 10000"/>
            <a:gd name="connsiteX27" fmla="*/ 7646 w 10000"/>
            <a:gd name="connsiteY27" fmla="*/ 7160 h 10000"/>
            <a:gd name="connsiteX28" fmla="*/ 7657 w 10000"/>
            <a:gd name="connsiteY28" fmla="*/ 6767 h 10000"/>
            <a:gd name="connsiteX29" fmla="*/ 7638 w 10000"/>
            <a:gd name="connsiteY29" fmla="*/ 6021 h 10000"/>
            <a:gd name="connsiteX30" fmla="*/ 7690 w 10000"/>
            <a:gd name="connsiteY30" fmla="*/ 5704 h 10000"/>
            <a:gd name="connsiteX31" fmla="*/ 7793 w 10000"/>
            <a:gd name="connsiteY31" fmla="*/ 5275 h 10000"/>
            <a:gd name="connsiteX32" fmla="*/ 7456 w 10000"/>
            <a:gd name="connsiteY32" fmla="*/ 5064 h 10000"/>
            <a:gd name="connsiteX33" fmla="*/ 7668 w 10000"/>
            <a:gd name="connsiteY33" fmla="*/ 4988 h 10000"/>
            <a:gd name="connsiteX34" fmla="*/ 7539 w 10000"/>
            <a:gd name="connsiteY34" fmla="*/ 4823 h 10000"/>
            <a:gd name="connsiteX35" fmla="*/ 6657 w 10000"/>
            <a:gd name="connsiteY35" fmla="*/ 4719 h 10000"/>
            <a:gd name="connsiteX36" fmla="*/ 7127 w 10000"/>
            <a:gd name="connsiteY36" fmla="*/ 4508 h 10000"/>
            <a:gd name="connsiteX37" fmla="*/ 6310 w 10000"/>
            <a:gd name="connsiteY37" fmla="*/ 4351 h 10000"/>
            <a:gd name="connsiteX38" fmla="*/ 7636 w 10000"/>
            <a:gd name="connsiteY38" fmla="*/ 3980 h 10000"/>
            <a:gd name="connsiteX39" fmla="*/ 8732 w 10000"/>
            <a:gd name="connsiteY39" fmla="*/ 2664 h 10000"/>
            <a:gd name="connsiteX40" fmla="*/ 9262 w 10000"/>
            <a:gd name="connsiteY40" fmla="*/ 1339 h 10000"/>
            <a:gd name="connsiteX41" fmla="*/ 9209 w 10000"/>
            <a:gd name="connsiteY41" fmla="*/ 565 h 10000"/>
            <a:gd name="connsiteX42" fmla="*/ 8828 w 10000"/>
            <a:gd name="connsiteY42" fmla="*/ 0 h 10000"/>
            <a:gd name="connsiteX43" fmla="*/ 6602 w 10000"/>
            <a:gd name="connsiteY43" fmla="*/ 459 h 10000"/>
            <a:gd name="connsiteX44" fmla="*/ 3087 w 10000"/>
            <a:gd name="connsiteY44" fmla="*/ 753 h 10000"/>
            <a:gd name="connsiteX45" fmla="*/ 1675 w 10000"/>
            <a:gd name="connsiteY45" fmla="*/ 934 h 10000"/>
            <a:gd name="connsiteX46" fmla="*/ 0 w 10000"/>
            <a:gd name="connsiteY46"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4474 w 10000"/>
            <a:gd name="connsiteY6" fmla="*/ 4740 h 10000"/>
            <a:gd name="connsiteX7" fmla="*/ 3836 w 10000"/>
            <a:gd name="connsiteY7" fmla="*/ 4893 h 10000"/>
            <a:gd name="connsiteX8" fmla="*/ 4134 w 10000"/>
            <a:gd name="connsiteY8" fmla="*/ 5630 h 10000"/>
            <a:gd name="connsiteX9" fmla="*/ 4610 w 10000"/>
            <a:gd name="connsiteY9" fmla="*/ 6157 h 10000"/>
            <a:gd name="connsiteX10" fmla="*/ 4844 w 10000"/>
            <a:gd name="connsiteY10" fmla="*/ 6880 h 10000"/>
            <a:gd name="connsiteX11" fmla="*/ 4913 w 10000"/>
            <a:gd name="connsiteY11" fmla="*/ 7160 h 10000"/>
            <a:gd name="connsiteX12" fmla="*/ 5079 w 10000"/>
            <a:gd name="connsiteY12" fmla="*/ 7179 h 10000"/>
            <a:gd name="connsiteX13" fmla="*/ 5547 w 10000"/>
            <a:gd name="connsiteY13" fmla="*/ 8237 h 10000"/>
            <a:gd name="connsiteX14" fmla="*/ 4962 w 10000"/>
            <a:gd name="connsiteY14" fmla="*/ 8418 h 10000"/>
            <a:gd name="connsiteX15" fmla="*/ 2619 w 10000"/>
            <a:gd name="connsiteY15" fmla="*/ 9118 h 10000"/>
            <a:gd name="connsiteX16" fmla="*/ 159 w 10000"/>
            <a:gd name="connsiteY16" fmla="*/ 9615 h 10000"/>
            <a:gd name="connsiteX17" fmla="*/ 275 w 10000"/>
            <a:gd name="connsiteY17" fmla="*/ 9887 h 10000"/>
            <a:gd name="connsiteX18" fmla="*/ 1331 w 10000"/>
            <a:gd name="connsiteY18" fmla="*/ 9910 h 10000"/>
            <a:gd name="connsiteX19" fmla="*/ 2619 w 10000"/>
            <a:gd name="connsiteY19" fmla="*/ 10000 h 10000"/>
            <a:gd name="connsiteX20" fmla="*/ 5665 w 10000"/>
            <a:gd name="connsiteY20" fmla="*/ 9842 h 10000"/>
            <a:gd name="connsiteX21" fmla="*/ 8360 w 10000"/>
            <a:gd name="connsiteY21" fmla="*/ 9208 h 10000"/>
            <a:gd name="connsiteX22" fmla="*/ 10000 w 10000"/>
            <a:gd name="connsiteY22" fmla="*/ 8780 h 10000"/>
            <a:gd name="connsiteX23" fmla="*/ 8946 w 10000"/>
            <a:gd name="connsiteY23" fmla="*/ 8531 h 10000"/>
            <a:gd name="connsiteX24" fmla="*/ 8946 w 10000"/>
            <a:gd name="connsiteY24" fmla="*/ 8214 h 10000"/>
            <a:gd name="connsiteX25" fmla="*/ 8126 w 10000"/>
            <a:gd name="connsiteY25" fmla="*/ 8010 h 10000"/>
            <a:gd name="connsiteX26" fmla="*/ 7461 w 10000"/>
            <a:gd name="connsiteY26" fmla="*/ 7189 h 10000"/>
            <a:gd name="connsiteX27" fmla="*/ 7646 w 10000"/>
            <a:gd name="connsiteY27" fmla="*/ 7160 h 10000"/>
            <a:gd name="connsiteX28" fmla="*/ 7657 w 10000"/>
            <a:gd name="connsiteY28" fmla="*/ 6767 h 10000"/>
            <a:gd name="connsiteX29" fmla="*/ 7638 w 10000"/>
            <a:gd name="connsiteY29" fmla="*/ 6021 h 10000"/>
            <a:gd name="connsiteX30" fmla="*/ 7690 w 10000"/>
            <a:gd name="connsiteY30" fmla="*/ 5704 h 10000"/>
            <a:gd name="connsiteX31" fmla="*/ 7793 w 10000"/>
            <a:gd name="connsiteY31" fmla="*/ 5275 h 10000"/>
            <a:gd name="connsiteX32" fmla="*/ 7456 w 10000"/>
            <a:gd name="connsiteY32" fmla="*/ 5064 h 10000"/>
            <a:gd name="connsiteX33" fmla="*/ 7668 w 10000"/>
            <a:gd name="connsiteY33" fmla="*/ 4988 h 10000"/>
            <a:gd name="connsiteX34" fmla="*/ 7539 w 10000"/>
            <a:gd name="connsiteY34" fmla="*/ 4823 h 10000"/>
            <a:gd name="connsiteX35" fmla="*/ 6657 w 10000"/>
            <a:gd name="connsiteY35" fmla="*/ 4719 h 10000"/>
            <a:gd name="connsiteX36" fmla="*/ 7127 w 10000"/>
            <a:gd name="connsiteY36" fmla="*/ 4508 h 10000"/>
            <a:gd name="connsiteX37" fmla="*/ 6310 w 10000"/>
            <a:gd name="connsiteY37" fmla="*/ 4351 h 10000"/>
            <a:gd name="connsiteX38" fmla="*/ 7636 w 10000"/>
            <a:gd name="connsiteY38" fmla="*/ 3980 h 10000"/>
            <a:gd name="connsiteX39" fmla="*/ 8732 w 10000"/>
            <a:gd name="connsiteY39" fmla="*/ 2664 h 10000"/>
            <a:gd name="connsiteX40" fmla="*/ 9262 w 10000"/>
            <a:gd name="connsiteY40" fmla="*/ 1339 h 10000"/>
            <a:gd name="connsiteX41" fmla="*/ 9209 w 10000"/>
            <a:gd name="connsiteY41" fmla="*/ 565 h 10000"/>
            <a:gd name="connsiteX42" fmla="*/ 8828 w 10000"/>
            <a:gd name="connsiteY42" fmla="*/ 0 h 10000"/>
            <a:gd name="connsiteX43" fmla="*/ 6602 w 10000"/>
            <a:gd name="connsiteY43" fmla="*/ 459 h 10000"/>
            <a:gd name="connsiteX44" fmla="*/ 3087 w 10000"/>
            <a:gd name="connsiteY44" fmla="*/ 753 h 10000"/>
            <a:gd name="connsiteX45" fmla="*/ 1675 w 10000"/>
            <a:gd name="connsiteY45" fmla="*/ 934 h 10000"/>
            <a:gd name="connsiteX46" fmla="*/ 0 w 10000"/>
            <a:gd name="connsiteY46"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4474 w 10000"/>
            <a:gd name="connsiteY6" fmla="*/ 4740 h 10000"/>
            <a:gd name="connsiteX7" fmla="*/ 3740 w 10000"/>
            <a:gd name="connsiteY7" fmla="*/ 4963 h 10000"/>
            <a:gd name="connsiteX8" fmla="*/ 4134 w 10000"/>
            <a:gd name="connsiteY8" fmla="*/ 5630 h 10000"/>
            <a:gd name="connsiteX9" fmla="*/ 4610 w 10000"/>
            <a:gd name="connsiteY9" fmla="*/ 6157 h 10000"/>
            <a:gd name="connsiteX10" fmla="*/ 4844 w 10000"/>
            <a:gd name="connsiteY10" fmla="*/ 6880 h 10000"/>
            <a:gd name="connsiteX11" fmla="*/ 4913 w 10000"/>
            <a:gd name="connsiteY11" fmla="*/ 7160 h 10000"/>
            <a:gd name="connsiteX12" fmla="*/ 5079 w 10000"/>
            <a:gd name="connsiteY12" fmla="*/ 7179 h 10000"/>
            <a:gd name="connsiteX13" fmla="*/ 5547 w 10000"/>
            <a:gd name="connsiteY13" fmla="*/ 8237 h 10000"/>
            <a:gd name="connsiteX14" fmla="*/ 4962 w 10000"/>
            <a:gd name="connsiteY14" fmla="*/ 8418 h 10000"/>
            <a:gd name="connsiteX15" fmla="*/ 2619 w 10000"/>
            <a:gd name="connsiteY15" fmla="*/ 9118 h 10000"/>
            <a:gd name="connsiteX16" fmla="*/ 159 w 10000"/>
            <a:gd name="connsiteY16" fmla="*/ 9615 h 10000"/>
            <a:gd name="connsiteX17" fmla="*/ 275 w 10000"/>
            <a:gd name="connsiteY17" fmla="*/ 9887 h 10000"/>
            <a:gd name="connsiteX18" fmla="*/ 1331 w 10000"/>
            <a:gd name="connsiteY18" fmla="*/ 9910 h 10000"/>
            <a:gd name="connsiteX19" fmla="*/ 2619 w 10000"/>
            <a:gd name="connsiteY19" fmla="*/ 10000 h 10000"/>
            <a:gd name="connsiteX20" fmla="*/ 5665 w 10000"/>
            <a:gd name="connsiteY20" fmla="*/ 9842 h 10000"/>
            <a:gd name="connsiteX21" fmla="*/ 8360 w 10000"/>
            <a:gd name="connsiteY21" fmla="*/ 9208 h 10000"/>
            <a:gd name="connsiteX22" fmla="*/ 10000 w 10000"/>
            <a:gd name="connsiteY22" fmla="*/ 8780 h 10000"/>
            <a:gd name="connsiteX23" fmla="*/ 8946 w 10000"/>
            <a:gd name="connsiteY23" fmla="*/ 8531 h 10000"/>
            <a:gd name="connsiteX24" fmla="*/ 8946 w 10000"/>
            <a:gd name="connsiteY24" fmla="*/ 8214 h 10000"/>
            <a:gd name="connsiteX25" fmla="*/ 8126 w 10000"/>
            <a:gd name="connsiteY25" fmla="*/ 8010 h 10000"/>
            <a:gd name="connsiteX26" fmla="*/ 7461 w 10000"/>
            <a:gd name="connsiteY26" fmla="*/ 7189 h 10000"/>
            <a:gd name="connsiteX27" fmla="*/ 7646 w 10000"/>
            <a:gd name="connsiteY27" fmla="*/ 7160 h 10000"/>
            <a:gd name="connsiteX28" fmla="*/ 7657 w 10000"/>
            <a:gd name="connsiteY28" fmla="*/ 6767 h 10000"/>
            <a:gd name="connsiteX29" fmla="*/ 7638 w 10000"/>
            <a:gd name="connsiteY29" fmla="*/ 6021 h 10000"/>
            <a:gd name="connsiteX30" fmla="*/ 7690 w 10000"/>
            <a:gd name="connsiteY30" fmla="*/ 5704 h 10000"/>
            <a:gd name="connsiteX31" fmla="*/ 7793 w 10000"/>
            <a:gd name="connsiteY31" fmla="*/ 5275 h 10000"/>
            <a:gd name="connsiteX32" fmla="*/ 7456 w 10000"/>
            <a:gd name="connsiteY32" fmla="*/ 5064 h 10000"/>
            <a:gd name="connsiteX33" fmla="*/ 7668 w 10000"/>
            <a:gd name="connsiteY33" fmla="*/ 4988 h 10000"/>
            <a:gd name="connsiteX34" fmla="*/ 7539 w 10000"/>
            <a:gd name="connsiteY34" fmla="*/ 4823 h 10000"/>
            <a:gd name="connsiteX35" fmla="*/ 6657 w 10000"/>
            <a:gd name="connsiteY35" fmla="*/ 4719 h 10000"/>
            <a:gd name="connsiteX36" fmla="*/ 7127 w 10000"/>
            <a:gd name="connsiteY36" fmla="*/ 4508 h 10000"/>
            <a:gd name="connsiteX37" fmla="*/ 6310 w 10000"/>
            <a:gd name="connsiteY37" fmla="*/ 4351 h 10000"/>
            <a:gd name="connsiteX38" fmla="*/ 7636 w 10000"/>
            <a:gd name="connsiteY38" fmla="*/ 3980 h 10000"/>
            <a:gd name="connsiteX39" fmla="*/ 8732 w 10000"/>
            <a:gd name="connsiteY39" fmla="*/ 2664 h 10000"/>
            <a:gd name="connsiteX40" fmla="*/ 9262 w 10000"/>
            <a:gd name="connsiteY40" fmla="*/ 1339 h 10000"/>
            <a:gd name="connsiteX41" fmla="*/ 9209 w 10000"/>
            <a:gd name="connsiteY41" fmla="*/ 565 h 10000"/>
            <a:gd name="connsiteX42" fmla="*/ 8828 w 10000"/>
            <a:gd name="connsiteY42" fmla="*/ 0 h 10000"/>
            <a:gd name="connsiteX43" fmla="*/ 6602 w 10000"/>
            <a:gd name="connsiteY43" fmla="*/ 459 h 10000"/>
            <a:gd name="connsiteX44" fmla="*/ 3087 w 10000"/>
            <a:gd name="connsiteY44" fmla="*/ 753 h 10000"/>
            <a:gd name="connsiteX45" fmla="*/ 1675 w 10000"/>
            <a:gd name="connsiteY45" fmla="*/ 934 h 10000"/>
            <a:gd name="connsiteX46" fmla="*/ 0 w 10000"/>
            <a:gd name="connsiteY46"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4474 w 10000"/>
            <a:gd name="connsiteY6" fmla="*/ 4740 h 10000"/>
            <a:gd name="connsiteX7" fmla="*/ 3740 w 10000"/>
            <a:gd name="connsiteY7" fmla="*/ 4963 h 10000"/>
            <a:gd name="connsiteX8" fmla="*/ 4134 w 10000"/>
            <a:gd name="connsiteY8" fmla="*/ 5630 h 10000"/>
            <a:gd name="connsiteX9" fmla="*/ 4610 w 10000"/>
            <a:gd name="connsiteY9" fmla="*/ 6157 h 10000"/>
            <a:gd name="connsiteX10" fmla="*/ 4844 w 10000"/>
            <a:gd name="connsiteY10" fmla="*/ 6880 h 10000"/>
            <a:gd name="connsiteX11" fmla="*/ 4913 w 10000"/>
            <a:gd name="connsiteY11" fmla="*/ 7160 h 10000"/>
            <a:gd name="connsiteX12" fmla="*/ 5079 w 10000"/>
            <a:gd name="connsiteY12" fmla="*/ 7179 h 10000"/>
            <a:gd name="connsiteX13" fmla="*/ 5547 w 10000"/>
            <a:gd name="connsiteY13" fmla="*/ 8237 h 10000"/>
            <a:gd name="connsiteX14" fmla="*/ 4962 w 10000"/>
            <a:gd name="connsiteY14" fmla="*/ 8418 h 10000"/>
            <a:gd name="connsiteX15" fmla="*/ 2619 w 10000"/>
            <a:gd name="connsiteY15" fmla="*/ 9118 h 10000"/>
            <a:gd name="connsiteX16" fmla="*/ 159 w 10000"/>
            <a:gd name="connsiteY16" fmla="*/ 9615 h 10000"/>
            <a:gd name="connsiteX17" fmla="*/ 275 w 10000"/>
            <a:gd name="connsiteY17" fmla="*/ 9887 h 10000"/>
            <a:gd name="connsiteX18" fmla="*/ 1331 w 10000"/>
            <a:gd name="connsiteY18" fmla="*/ 9910 h 10000"/>
            <a:gd name="connsiteX19" fmla="*/ 2619 w 10000"/>
            <a:gd name="connsiteY19" fmla="*/ 10000 h 10000"/>
            <a:gd name="connsiteX20" fmla="*/ 5665 w 10000"/>
            <a:gd name="connsiteY20" fmla="*/ 9842 h 10000"/>
            <a:gd name="connsiteX21" fmla="*/ 8360 w 10000"/>
            <a:gd name="connsiteY21" fmla="*/ 9208 h 10000"/>
            <a:gd name="connsiteX22" fmla="*/ 10000 w 10000"/>
            <a:gd name="connsiteY22" fmla="*/ 8780 h 10000"/>
            <a:gd name="connsiteX23" fmla="*/ 8946 w 10000"/>
            <a:gd name="connsiteY23" fmla="*/ 8531 h 10000"/>
            <a:gd name="connsiteX24" fmla="*/ 8946 w 10000"/>
            <a:gd name="connsiteY24" fmla="*/ 8214 h 10000"/>
            <a:gd name="connsiteX25" fmla="*/ 8126 w 10000"/>
            <a:gd name="connsiteY25" fmla="*/ 8010 h 10000"/>
            <a:gd name="connsiteX26" fmla="*/ 7461 w 10000"/>
            <a:gd name="connsiteY26" fmla="*/ 7189 h 10000"/>
            <a:gd name="connsiteX27" fmla="*/ 7646 w 10000"/>
            <a:gd name="connsiteY27" fmla="*/ 7160 h 10000"/>
            <a:gd name="connsiteX28" fmla="*/ 7657 w 10000"/>
            <a:gd name="connsiteY28" fmla="*/ 6767 h 10000"/>
            <a:gd name="connsiteX29" fmla="*/ 7638 w 10000"/>
            <a:gd name="connsiteY29" fmla="*/ 6021 h 10000"/>
            <a:gd name="connsiteX30" fmla="*/ 7690 w 10000"/>
            <a:gd name="connsiteY30" fmla="*/ 5704 h 10000"/>
            <a:gd name="connsiteX31" fmla="*/ 7793 w 10000"/>
            <a:gd name="connsiteY31" fmla="*/ 5275 h 10000"/>
            <a:gd name="connsiteX32" fmla="*/ 7456 w 10000"/>
            <a:gd name="connsiteY32" fmla="*/ 5064 h 10000"/>
            <a:gd name="connsiteX33" fmla="*/ 7668 w 10000"/>
            <a:gd name="connsiteY33" fmla="*/ 4988 h 10000"/>
            <a:gd name="connsiteX34" fmla="*/ 7539 w 10000"/>
            <a:gd name="connsiteY34" fmla="*/ 4823 h 10000"/>
            <a:gd name="connsiteX35" fmla="*/ 6657 w 10000"/>
            <a:gd name="connsiteY35" fmla="*/ 4719 h 10000"/>
            <a:gd name="connsiteX36" fmla="*/ 7127 w 10000"/>
            <a:gd name="connsiteY36" fmla="*/ 4508 h 10000"/>
            <a:gd name="connsiteX37" fmla="*/ 6310 w 10000"/>
            <a:gd name="connsiteY37" fmla="*/ 4351 h 10000"/>
            <a:gd name="connsiteX38" fmla="*/ 7636 w 10000"/>
            <a:gd name="connsiteY38" fmla="*/ 3980 h 10000"/>
            <a:gd name="connsiteX39" fmla="*/ 8732 w 10000"/>
            <a:gd name="connsiteY39" fmla="*/ 2664 h 10000"/>
            <a:gd name="connsiteX40" fmla="*/ 9262 w 10000"/>
            <a:gd name="connsiteY40" fmla="*/ 1339 h 10000"/>
            <a:gd name="connsiteX41" fmla="*/ 9209 w 10000"/>
            <a:gd name="connsiteY41" fmla="*/ 565 h 10000"/>
            <a:gd name="connsiteX42" fmla="*/ 8828 w 10000"/>
            <a:gd name="connsiteY42" fmla="*/ 0 h 10000"/>
            <a:gd name="connsiteX43" fmla="*/ 6602 w 10000"/>
            <a:gd name="connsiteY43" fmla="*/ 459 h 10000"/>
            <a:gd name="connsiteX44" fmla="*/ 3087 w 10000"/>
            <a:gd name="connsiteY44" fmla="*/ 753 h 10000"/>
            <a:gd name="connsiteX45" fmla="*/ 1675 w 10000"/>
            <a:gd name="connsiteY45" fmla="*/ 934 h 10000"/>
            <a:gd name="connsiteX46" fmla="*/ 0 w 10000"/>
            <a:gd name="connsiteY46"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4474 w 10000"/>
            <a:gd name="connsiteY6" fmla="*/ 4740 h 10000"/>
            <a:gd name="connsiteX7" fmla="*/ 3740 w 10000"/>
            <a:gd name="connsiteY7" fmla="*/ 4963 h 10000"/>
            <a:gd name="connsiteX8" fmla="*/ 4134 w 10000"/>
            <a:gd name="connsiteY8" fmla="*/ 5630 h 10000"/>
            <a:gd name="connsiteX9" fmla="*/ 4610 w 10000"/>
            <a:gd name="connsiteY9" fmla="*/ 6157 h 10000"/>
            <a:gd name="connsiteX10" fmla="*/ 4844 w 10000"/>
            <a:gd name="connsiteY10" fmla="*/ 6880 h 10000"/>
            <a:gd name="connsiteX11" fmla="*/ 4913 w 10000"/>
            <a:gd name="connsiteY11" fmla="*/ 7160 h 10000"/>
            <a:gd name="connsiteX12" fmla="*/ 5079 w 10000"/>
            <a:gd name="connsiteY12" fmla="*/ 7179 h 10000"/>
            <a:gd name="connsiteX13" fmla="*/ 5547 w 10000"/>
            <a:gd name="connsiteY13" fmla="*/ 8237 h 10000"/>
            <a:gd name="connsiteX14" fmla="*/ 4962 w 10000"/>
            <a:gd name="connsiteY14" fmla="*/ 8418 h 10000"/>
            <a:gd name="connsiteX15" fmla="*/ 2619 w 10000"/>
            <a:gd name="connsiteY15" fmla="*/ 9118 h 10000"/>
            <a:gd name="connsiteX16" fmla="*/ 159 w 10000"/>
            <a:gd name="connsiteY16" fmla="*/ 9615 h 10000"/>
            <a:gd name="connsiteX17" fmla="*/ 275 w 10000"/>
            <a:gd name="connsiteY17" fmla="*/ 9887 h 10000"/>
            <a:gd name="connsiteX18" fmla="*/ 1331 w 10000"/>
            <a:gd name="connsiteY18" fmla="*/ 9910 h 10000"/>
            <a:gd name="connsiteX19" fmla="*/ 2619 w 10000"/>
            <a:gd name="connsiteY19" fmla="*/ 10000 h 10000"/>
            <a:gd name="connsiteX20" fmla="*/ 5665 w 10000"/>
            <a:gd name="connsiteY20" fmla="*/ 9842 h 10000"/>
            <a:gd name="connsiteX21" fmla="*/ 8360 w 10000"/>
            <a:gd name="connsiteY21" fmla="*/ 9208 h 10000"/>
            <a:gd name="connsiteX22" fmla="*/ 10000 w 10000"/>
            <a:gd name="connsiteY22" fmla="*/ 8780 h 10000"/>
            <a:gd name="connsiteX23" fmla="*/ 8946 w 10000"/>
            <a:gd name="connsiteY23" fmla="*/ 8531 h 10000"/>
            <a:gd name="connsiteX24" fmla="*/ 8946 w 10000"/>
            <a:gd name="connsiteY24" fmla="*/ 8214 h 10000"/>
            <a:gd name="connsiteX25" fmla="*/ 8126 w 10000"/>
            <a:gd name="connsiteY25" fmla="*/ 8010 h 10000"/>
            <a:gd name="connsiteX26" fmla="*/ 7461 w 10000"/>
            <a:gd name="connsiteY26" fmla="*/ 7189 h 10000"/>
            <a:gd name="connsiteX27" fmla="*/ 7646 w 10000"/>
            <a:gd name="connsiteY27" fmla="*/ 7160 h 10000"/>
            <a:gd name="connsiteX28" fmla="*/ 7657 w 10000"/>
            <a:gd name="connsiteY28" fmla="*/ 6767 h 10000"/>
            <a:gd name="connsiteX29" fmla="*/ 7638 w 10000"/>
            <a:gd name="connsiteY29" fmla="*/ 6021 h 10000"/>
            <a:gd name="connsiteX30" fmla="*/ 7690 w 10000"/>
            <a:gd name="connsiteY30" fmla="*/ 5704 h 10000"/>
            <a:gd name="connsiteX31" fmla="*/ 7793 w 10000"/>
            <a:gd name="connsiteY31" fmla="*/ 5275 h 10000"/>
            <a:gd name="connsiteX32" fmla="*/ 7456 w 10000"/>
            <a:gd name="connsiteY32" fmla="*/ 5064 h 10000"/>
            <a:gd name="connsiteX33" fmla="*/ 7668 w 10000"/>
            <a:gd name="connsiteY33" fmla="*/ 4988 h 10000"/>
            <a:gd name="connsiteX34" fmla="*/ 7539 w 10000"/>
            <a:gd name="connsiteY34" fmla="*/ 4823 h 10000"/>
            <a:gd name="connsiteX35" fmla="*/ 6657 w 10000"/>
            <a:gd name="connsiteY35" fmla="*/ 4719 h 10000"/>
            <a:gd name="connsiteX36" fmla="*/ 7127 w 10000"/>
            <a:gd name="connsiteY36" fmla="*/ 4508 h 10000"/>
            <a:gd name="connsiteX37" fmla="*/ 6310 w 10000"/>
            <a:gd name="connsiteY37" fmla="*/ 4351 h 10000"/>
            <a:gd name="connsiteX38" fmla="*/ 7636 w 10000"/>
            <a:gd name="connsiteY38" fmla="*/ 3980 h 10000"/>
            <a:gd name="connsiteX39" fmla="*/ 8732 w 10000"/>
            <a:gd name="connsiteY39" fmla="*/ 2664 h 10000"/>
            <a:gd name="connsiteX40" fmla="*/ 9262 w 10000"/>
            <a:gd name="connsiteY40" fmla="*/ 1339 h 10000"/>
            <a:gd name="connsiteX41" fmla="*/ 9209 w 10000"/>
            <a:gd name="connsiteY41" fmla="*/ 565 h 10000"/>
            <a:gd name="connsiteX42" fmla="*/ 8828 w 10000"/>
            <a:gd name="connsiteY42" fmla="*/ 0 h 10000"/>
            <a:gd name="connsiteX43" fmla="*/ 6602 w 10000"/>
            <a:gd name="connsiteY43" fmla="*/ 459 h 10000"/>
            <a:gd name="connsiteX44" fmla="*/ 3087 w 10000"/>
            <a:gd name="connsiteY44" fmla="*/ 753 h 10000"/>
            <a:gd name="connsiteX45" fmla="*/ 1675 w 10000"/>
            <a:gd name="connsiteY45" fmla="*/ 934 h 10000"/>
            <a:gd name="connsiteX46" fmla="*/ 0 w 10000"/>
            <a:gd name="connsiteY46"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4474 w 10000"/>
            <a:gd name="connsiteY6" fmla="*/ 4740 h 10000"/>
            <a:gd name="connsiteX7" fmla="*/ 3740 w 10000"/>
            <a:gd name="connsiteY7" fmla="*/ 4963 h 10000"/>
            <a:gd name="connsiteX8" fmla="*/ 4134 w 10000"/>
            <a:gd name="connsiteY8" fmla="*/ 5630 h 10000"/>
            <a:gd name="connsiteX9" fmla="*/ 4610 w 10000"/>
            <a:gd name="connsiteY9" fmla="*/ 6157 h 10000"/>
            <a:gd name="connsiteX10" fmla="*/ 4844 w 10000"/>
            <a:gd name="connsiteY10" fmla="*/ 6880 h 10000"/>
            <a:gd name="connsiteX11" fmla="*/ 4913 w 10000"/>
            <a:gd name="connsiteY11" fmla="*/ 7160 h 10000"/>
            <a:gd name="connsiteX12" fmla="*/ 5194 w 10000"/>
            <a:gd name="connsiteY12" fmla="*/ 7174 h 10000"/>
            <a:gd name="connsiteX13" fmla="*/ 5547 w 10000"/>
            <a:gd name="connsiteY13" fmla="*/ 8237 h 10000"/>
            <a:gd name="connsiteX14" fmla="*/ 4962 w 10000"/>
            <a:gd name="connsiteY14" fmla="*/ 8418 h 10000"/>
            <a:gd name="connsiteX15" fmla="*/ 2619 w 10000"/>
            <a:gd name="connsiteY15" fmla="*/ 9118 h 10000"/>
            <a:gd name="connsiteX16" fmla="*/ 159 w 10000"/>
            <a:gd name="connsiteY16" fmla="*/ 9615 h 10000"/>
            <a:gd name="connsiteX17" fmla="*/ 275 w 10000"/>
            <a:gd name="connsiteY17" fmla="*/ 9887 h 10000"/>
            <a:gd name="connsiteX18" fmla="*/ 1331 w 10000"/>
            <a:gd name="connsiteY18" fmla="*/ 9910 h 10000"/>
            <a:gd name="connsiteX19" fmla="*/ 2619 w 10000"/>
            <a:gd name="connsiteY19" fmla="*/ 10000 h 10000"/>
            <a:gd name="connsiteX20" fmla="*/ 5665 w 10000"/>
            <a:gd name="connsiteY20" fmla="*/ 9842 h 10000"/>
            <a:gd name="connsiteX21" fmla="*/ 8360 w 10000"/>
            <a:gd name="connsiteY21" fmla="*/ 9208 h 10000"/>
            <a:gd name="connsiteX22" fmla="*/ 10000 w 10000"/>
            <a:gd name="connsiteY22" fmla="*/ 8780 h 10000"/>
            <a:gd name="connsiteX23" fmla="*/ 8946 w 10000"/>
            <a:gd name="connsiteY23" fmla="*/ 8531 h 10000"/>
            <a:gd name="connsiteX24" fmla="*/ 8946 w 10000"/>
            <a:gd name="connsiteY24" fmla="*/ 8214 h 10000"/>
            <a:gd name="connsiteX25" fmla="*/ 8126 w 10000"/>
            <a:gd name="connsiteY25" fmla="*/ 8010 h 10000"/>
            <a:gd name="connsiteX26" fmla="*/ 7461 w 10000"/>
            <a:gd name="connsiteY26" fmla="*/ 7189 h 10000"/>
            <a:gd name="connsiteX27" fmla="*/ 7646 w 10000"/>
            <a:gd name="connsiteY27" fmla="*/ 7160 h 10000"/>
            <a:gd name="connsiteX28" fmla="*/ 7657 w 10000"/>
            <a:gd name="connsiteY28" fmla="*/ 6767 h 10000"/>
            <a:gd name="connsiteX29" fmla="*/ 7638 w 10000"/>
            <a:gd name="connsiteY29" fmla="*/ 6021 h 10000"/>
            <a:gd name="connsiteX30" fmla="*/ 7690 w 10000"/>
            <a:gd name="connsiteY30" fmla="*/ 5704 h 10000"/>
            <a:gd name="connsiteX31" fmla="*/ 7793 w 10000"/>
            <a:gd name="connsiteY31" fmla="*/ 5275 h 10000"/>
            <a:gd name="connsiteX32" fmla="*/ 7456 w 10000"/>
            <a:gd name="connsiteY32" fmla="*/ 5064 h 10000"/>
            <a:gd name="connsiteX33" fmla="*/ 7668 w 10000"/>
            <a:gd name="connsiteY33" fmla="*/ 4988 h 10000"/>
            <a:gd name="connsiteX34" fmla="*/ 7539 w 10000"/>
            <a:gd name="connsiteY34" fmla="*/ 4823 h 10000"/>
            <a:gd name="connsiteX35" fmla="*/ 6657 w 10000"/>
            <a:gd name="connsiteY35" fmla="*/ 4719 h 10000"/>
            <a:gd name="connsiteX36" fmla="*/ 7127 w 10000"/>
            <a:gd name="connsiteY36" fmla="*/ 4508 h 10000"/>
            <a:gd name="connsiteX37" fmla="*/ 6310 w 10000"/>
            <a:gd name="connsiteY37" fmla="*/ 4351 h 10000"/>
            <a:gd name="connsiteX38" fmla="*/ 7636 w 10000"/>
            <a:gd name="connsiteY38" fmla="*/ 3980 h 10000"/>
            <a:gd name="connsiteX39" fmla="*/ 8732 w 10000"/>
            <a:gd name="connsiteY39" fmla="*/ 2664 h 10000"/>
            <a:gd name="connsiteX40" fmla="*/ 9262 w 10000"/>
            <a:gd name="connsiteY40" fmla="*/ 1339 h 10000"/>
            <a:gd name="connsiteX41" fmla="*/ 9209 w 10000"/>
            <a:gd name="connsiteY41" fmla="*/ 565 h 10000"/>
            <a:gd name="connsiteX42" fmla="*/ 8828 w 10000"/>
            <a:gd name="connsiteY42" fmla="*/ 0 h 10000"/>
            <a:gd name="connsiteX43" fmla="*/ 6602 w 10000"/>
            <a:gd name="connsiteY43" fmla="*/ 459 h 10000"/>
            <a:gd name="connsiteX44" fmla="*/ 3087 w 10000"/>
            <a:gd name="connsiteY44" fmla="*/ 753 h 10000"/>
            <a:gd name="connsiteX45" fmla="*/ 1675 w 10000"/>
            <a:gd name="connsiteY45" fmla="*/ 934 h 10000"/>
            <a:gd name="connsiteX46" fmla="*/ 0 w 10000"/>
            <a:gd name="connsiteY46"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4474 w 10000"/>
            <a:gd name="connsiteY6" fmla="*/ 4740 h 10000"/>
            <a:gd name="connsiteX7" fmla="*/ 3740 w 10000"/>
            <a:gd name="connsiteY7" fmla="*/ 4963 h 10000"/>
            <a:gd name="connsiteX8" fmla="*/ 4134 w 10000"/>
            <a:gd name="connsiteY8" fmla="*/ 5630 h 10000"/>
            <a:gd name="connsiteX9" fmla="*/ 4610 w 10000"/>
            <a:gd name="connsiteY9" fmla="*/ 6157 h 10000"/>
            <a:gd name="connsiteX10" fmla="*/ 4844 w 10000"/>
            <a:gd name="connsiteY10" fmla="*/ 6880 h 10000"/>
            <a:gd name="connsiteX11" fmla="*/ 5028 w 10000"/>
            <a:gd name="connsiteY11" fmla="*/ 7192 h 10000"/>
            <a:gd name="connsiteX12" fmla="*/ 5194 w 10000"/>
            <a:gd name="connsiteY12" fmla="*/ 7174 h 10000"/>
            <a:gd name="connsiteX13" fmla="*/ 5547 w 10000"/>
            <a:gd name="connsiteY13" fmla="*/ 8237 h 10000"/>
            <a:gd name="connsiteX14" fmla="*/ 4962 w 10000"/>
            <a:gd name="connsiteY14" fmla="*/ 8418 h 10000"/>
            <a:gd name="connsiteX15" fmla="*/ 2619 w 10000"/>
            <a:gd name="connsiteY15" fmla="*/ 9118 h 10000"/>
            <a:gd name="connsiteX16" fmla="*/ 159 w 10000"/>
            <a:gd name="connsiteY16" fmla="*/ 9615 h 10000"/>
            <a:gd name="connsiteX17" fmla="*/ 275 w 10000"/>
            <a:gd name="connsiteY17" fmla="*/ 9887 h 10000"/>
            <a:gd name="connsiteX18" fmla="*/ 1331 w 10000"/>
            <a:gd name="connsiteY18" fmla="*/ 9910 h 10000"/>
            <a:gd name="connsiteX19" fmla="*/ 2619 w 10000"/>
            <a:gd name="connsiteY19" fmla="*/ 10000 h 10000"/>
            <a:gd name="connsiteX20" fmla="*/ 5665 w 10000"/>
            <a:gd name="connsiteY20" fmla="*/ 9842 h 10000"/>
            <a:gd name="connsiteX21" fmla="*/ 8360 w 10000"/>
            <a:gd name="connsiteY21" fmla="*/ 9208 h 10000"/>
            <a:gd name="connsiteX22" fmla="*/ 10000 w 10000"/>
            <a:gd name="connsiteY22" fmla="*/ 8780 h 10000"/>
            <a:gd name="connsiteX23" fmla="*/ 8946 w 10000"/>
            <a:gd name="connsiteY23" fmla="*/ 8531 h 10000"/>
            <a:gd name="connsiteX24" fmla="*/ 8946 w 10000"/>
            <a:gd name="connsiteY24" fmla="*/ 8214 h 10000"/>
            <a:gd name="connsiteX25" fmla="*/ 8126 w 10000"/>
            <a:gd name="connsiteY25" fmla="*/ 8010 h 10000"/>
            <a:gd name="connsiteX26" fmla="*/ 7461 w 10000"/>
            <a:gd name="connsiteY26" fmla="*/ 7189 h 10000"/>
            <a:gd name="connsiteX27" fmla="*/ 7646 w 10000"/>
            <a:gd name="connsiteY27" fmla="*/ 7160 h 10000"/>
            <a:gd name="connsiteX28" fmla="*/ 7657 w 10000"/>
            <a:gd name="connsiteY28" fmla="*/ 6767 h 10000"/>
            <a:gd name="connsiteX29" fmla="*/ 7638 w 10000"/>
            <a:gd name="connsiteY29" fmla="*/ 6021 h 10000"/>
            <a:gd name="connsiteX30" fmla="*/ 7690 w 10000"/>
            <a:gd name="connsiteY30" fmla="*/ 5704 h 10000"/>
            <a:gd name="connsiteX31" fmla="*/ 7793 w 10000"/>
            <a:gd name="connsiteY31" fmla="*/ 5275 h 10000"/>
            <a:gd name="connsiteX32" fmla="*/ 7456 w 10000"/>
            <a:gd name="connsiteY32" fmla="*/ 5064 h 10000"/>
            <a:gd name="connsiteX33" fmla="*/ 7668 w 10000"/>
            <a:gd name="connsiteY33" fmla="*/ 4988 h 10000"/>
            <a:gd name="connsiteX34" fmla="*/ 7539 w 10000"/>
            <a:gd name="connsiteY34" fmla="*/ 4823 h 10000"/>
            <a:gd name="connsiteX35" fmla="*/ 6657 w 10000"/>
            <a:gd name="connsiteY35" fmla="*/ 4719 h 10000"/>
            <a:gd name="connsiteX36" fmla="*/ 7127 w 10000"/>
            <a:gd name="connsiteY36" fmla="*/ 4508 h 10000"/>
            <a:gd name="connsiteX37" fmla="*/ 6310 w 10000"/>
            <a:gd name="connsiteY37" fmla="*/ 4351 h 10000"/>
            <a:gd name="connsiteX38" fmla="*/ 7636 w 10000"/>
            <a:gd name="connsiteY38" fmla="*/ 3980 h 10000"/>
            <a:gd name="connsiteX39" fmla="*/ 8732 w 10000"/>
            <a:gd name="connsiteY39" fmla="*/ 2664 h 10000"/>
            <a:gd name="connsiteX40" fmla="*/ 9262 w 10000"/>
            <a:gd name="connsiteY40" fmla="*/ 1339 h 10000"/>
            <a:gd name="connsiteX41" fmla="*/ 9209 w 10000"/>
            <a:gd name="connsiteY41" fmla="*/ 565 h 10000"/>
            <a:gd name="connsiteX42" fmla="*/ 8828 w 10000"/>
            <a:gd name="connsiteY42" fmla="*/ 0 h 10000"/>
            <a:gd name="connsiteX43" fmla="*/ 6602 w 10000"/>
            <a:gd name="connsiteY43" fmla="*/ 459 h 10000"/>
            <a:gd name="connsiteX44" fmla="*/ 3087 w 10000"/>
            <a:gd name="connsiteY44" fmla="*/ 753 h 10000"/>
            <a:gd name="connsiteX45" fmla="*/ 1675 w 10000"/>
            <a:gd name="connsiteY45" fmla="*/ 934 h 10000"/>
            <a:gd name="connsiteX46" fmla="*/ 0 w 10000"/>
            <a:gd name="connsiteY46"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4474 w 10000"/>
            <a:gd name="connsiteY6" fmla="*/ 4740 h 10000"/>
            <a:gd name="connsiteX7" fmla="*/ 3740 w 10000"/>
            <a:gd name="connsiteY7" fmla="*/ 4963 h 10000"/>
            <a:gd name="connsiteX8" fmla="*/ 4134 w 10000"/>
            <a:gd name="connsiteY8" fmla="*/ 5630 h 10000"/>
            <a:gd name="connsiteX9" fmla="*/ 4610 w 10000"/>
            <a:gd name="connsiteY9" fmla="*/ 6157 h 10000"/>
            <a:gd name="connsiteX10" fmla="*/ 4844 w 10000"/>
            <a:gd name="connsiteY10" fmla="*/ 6880 h 10000"/>
            <a:gd name="connsiteX11" fmla="*/ 5028 w 10000"/>
            <a:gd name="connsiteY11" fmla="*/ 7192 h 10000"/>
            <a:gd name="connsiteX12" fmla="*/ 5194 w 10000"/>
            <a:gd name="connsiteY12" fmla="*/ 7174 h 10000"/>
            <a:gd name="connsiteX13" fmla="*/ 5547 w 10000"/>
            <a:gd name="connsiteY13" fmla="*/ 8237 h 10000"/>
            <a:gd name="connsiteX14" fmla="*/ 4962 w 10000"/>
            <a:gd name="connsiteY14" fmla="*/ 8418 h 10000"/>
            <a:gd name="connsiteX15" fmla="*/ 2619 w 10000"/>
            <a:gd name="connsiteY15" fmla="*/ 9118 h 10000"/>
            <a:gd name="connsiteX16" fmla="*/ 159 w 10000"/>
            <a:gd name="connsiteY16" fmla="*/ 9615 h 10000"/>
            <a:gd name="connsiteX17" fmla="*/ 275 w 10000"/>
            <a:gd name="connsiteY17" fmla="*/ 9887 h 10000"/>
            <a:gd name="connsiteX18" fmla="*/ 1331 w 10000"/>
            <a:gd name="connsiteY18" fmla="*/ 9910 h 10000"/>
            <a:gd name="connsiteX19" fmla="*/ 2619 w 10000"/>
            <a:gd name="connsiteY19" fmla="*/ 10000 h 10000"/>
            <a:gd name="connsiteX20" fmla="*/ 5665 w 10000"/>
            <a:gd name="connsiteY20" fmla="*/ 9842 h 10000"/>
            <a:gd name="connsiteX21" fmla="*/ 8360 w 10000"/>
            <a:gd name="connsiteY21" fmla="*/ 9208 h 10000"/>
            <a:gd name="connsiteX22" fmla="*/ 10000 w 10000"/>
            <a:gd name="connsiteY22" fmla="*/ 8780 h 10000"/>
            <a:gd name="connsiteX23" fmla="*/ 8946 w 10000"/>
            <a:gd name="connsiteY23" fmla="*/ 8531 h 10000"/>
            <a:gd name="connsiteX24" fmla="*/ 8946 w 10000"/>
            <a:gd name="connsiteY24" fmla="*/ 8214 h 10000"/>
            <a:gd name="connsiteX25" fmla="*/ 8126 w 10000"/>
            <a:gd name="connsiteY25" fmla="*/ 8010 h 10000"/>
            <a:gd name="connsiteX26" fmla="*/ 7307 w 10000"/>
            <a:gd name="connsiteY26" fmla="*/ 7162 h 10000"/>
            <a:gd name="connsiteX27" fmla="*/ 7646 w 10000"/>
            <a:gd name="connsiteY27" fmla="*/ 7160 h 10000"/>
            <a:gd name="connsiteX28" fmla="*/ 7657 w 10000"/>
            <a:gd name="connsiteY28" fmla="*/ 6767 h 10000"/>
            <a:gd name="connsiteX29" fmla="*/ 7638 w 10000"/>
            <a:gd name="connsiteY29" fmla="*/ 6021 h 10000"/>
            <a:gd name="connsiteX30" fmla="*/ 7690 w 10000"/>
            <a:gd name="connsiteY30" fmla="*/ 5704 h 10000"/>
            <a:gd name="connsiteX31" fmla="*/ 7793 w 10000"/>
            <a:gd name="connsiteY31" fmla="*/ 5275 h 10000"/>
            <a:gd name="connsiteX32" fmla="*/ 7456 w 10000"/>
            <a:gd name="connsiteY32" fmla="*/ 5064 h 10000"/>
            <a:gd name="connsiteX33" fmla="*/ 7668 w 10000"/>
            <a:gd name="connsiteY33" fmla="*/ 4988 h 10000"/>
            <a:gd name="connsiteX34" fmla="*/ 7539 w 10000"/>
            <a:gd name="connsiteY34" fmla="*/ 4823 h 10000"/>
            <a:gd name="connsiteX35" fmla="*/ 6657 w 10000"/>
            <a:gd name="connsiteY35" fmla="*/ 4719 h 10000"/>
            <a:gd name="connsiteX36" fmla="*/ 7127 w 10000"/>
            <a:gd name="connsiteY36" fmla="*/ 4508 h 10000"/>
            <a:gd name="connsiteX37" fmla="*/ 6310 w 10000"/>
            <a:gd name="connsiteY37" fmla="*/ 4351 h 10000"/>
            <a:gd name="connsiteX38" fmla="*/ 7636 w 10000"/>
            <a:gd name="connsiteY38" fmla="*/ 3980 h 10000"/>
            <a:gd name="connsiteX39" fmla="*/ 8732 w 10000"/>
            <a:gd name="connsiteY39" fmla="*/ 2664 h 10000"/>
            <a:gd name="connsiteX40" fmla="*/ 9262 w 10000"/>
            <a:gd name="connsiteY40" fmla="*/ 1339 h 10000"/>
            <a:gd name="connsiteX41" fmla="*/ 9209 w 10000"/>
            <a:gd name="connsiteY41" fmla="*/ 565 h 10000"/>
            <a:gd name="connsiteX42" fmla="*/ 8828 w 10000"/>
            <a:gd name="connsiteY42" fmla="*/ 0 h 10000"/>
            <a:gd name="connsiteX43" fmla="*/ 6602 w 10000"/>
            <a:gd name="connsiteY43" fmla="*/ 459 h 10000"/>
            <a:gd name="connsiteX44" fmla="*/ 3087 w 10000"/>
            <a:gd name="connsiteY44" fmla="*/ 753 h 10000"/>
            <a:gd name="connsiteX45" fmla="*/ 1675 w 10000"/>
            <a:gd name="connsiteY45" fmla="*/ 934 h 10000"/>
            <a:gd name="connsiteX46" fmla="*/ 0 w 10000"/>
            <a:gd name="connsiteY46"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4474 w 10000"/>
            <a:gd name="connsiteY6" fmla="*/ 4740 h 10000"/>
            <a:gd name="connsiteX7" fmla="*/ 3740 w 10000"/>
            <a:gd name="connsiteY7" fmla="*/ 4963 h 10000"/>
            <a:gd name="connsiteX8" fmla="*/ 4134 w 10000"/>
            <a:gd name="connsiteY8" fmla="*/ 5630 h 10000"/>
            <a:gd name="connsiteX9" fmla="*/ 4610 w 10000"/>
            <a:gd name="connsiteY9" fmla="*/ 6157 h 10000"/>
            <a:gd name="connsiteX10" fmla="*/ 4844 w 10000"/>
            <a:gd name="connsiteY10" fmla="*/ 6880 h 10000"/>
            <a:gd name="connsiteX11" fmla="*/ 5028 w 10000"/>
            <a:gd name="connsiteY11" fmla="*/ 7192 h 10000"/>
            <a:gd name="connsiteX12" fmla="*/ 5194 w 10000"/>
            <a:gd name="connsiteY12" fmla="*/ 7174 h 10000"/>
            <a:gd name="connsiteX13" fmla="*/ 5547 w 10000"/>
            <a:gd name="connsiteY13" fmla="*/ 8237 h 10000"/>
            <a:gd name="connsiteX14" fmla="*/ 4962 w 10000"/>
            <a:gd name="connsiteY14" fmla="*/ 8418 h 10000"/>
            <a:gd name="connsiteX15" fmla="*/ 2619 w 10000"/>
            <a:gd name="connsiteY15" fmla="*/ 9118 h 10000"/>
            <a:gd name="connsiteX16" fmla="*/ 159 w 10000"/>
            <a:gd name="connsiteY16" fmla="*/ 9615 h 10000"/>
            <a:gd name="connsiteX17" fmla="*/ 275 w 10000"/>
            <a:gd name="connsiteY17" fmla="*/ 9887 h 10000"/>
            <a:gd name="connsiteX18" fmla="*/ 1331 w 10000"/>
            <a:gd name="connsiteY18" fmla="*/ 9910 h 10000"/>
            <a:gd name="connsiteX19" fmla="*/ 2619 w 10000"/>
            <a:gd name="connsiteY19" fmla="*/ 10000 h 10000"/>
            <a:gd name="connsiteX20" fmla="*/ 5665 w 10000"/>
            <a:gd name="connsiteY20" fmla="*/ 9842 h 10000"/>
            <a:gd name="connsiteX21" fmla="*/ 8360 w 10000"/>
            <a:gd name="connsiteY21" fmla="*/ 9208 h 10000"/>
            <a:gd name="connsiteX22" fmla="*/ 10000 w 10000"/>
            <a:gd name="connsiteY22" fmla="*/ 8780 h 10000"/>
            <a:gd name="connsiteX23" fmla="*/ 8946 w 10000"/>
            <a:gd name="connsiteY23" fmla="*/ 8531 h 10000"/>
            <a:gd name="connsiteX24" fmla="*/ 8946 w 10000"/>
            <a:gd name="connsiteY24" fmla="*/ 8214 h 10000"/>
            <a:gd name="connsiteX25" fmla="*/ 8126 w 10000"/>
            <a:gd name="connsiteY25" fmla="*/ 8010 h 10000"/>
            <a:gd name="connsiteX26" fmla="*/ 7307 w 10000"/>
            <a:gd name="connsiteY26" fmla="*/ 7162 h 10000"/>
            <a:gd name="connsiteX27" fmla="*/ 7531 w 10000"/>
            <a:gd name="connsiteY27" fmla="*/ 7139 h 10000"/>
            <a:gd name="connsiteX28" fmla="*/ 7657 w 10000"/>
            <a:gd name="connsiteY28" fmla="*/ 6767 h 10000"/>
            <a:gd name="connsiteX29" fmla="*/ 7638 w 10000"/>
            <a:gd name="connsiteY29" fmla="*/ 6021 h 10000"/>
            <a:gd name="connsiteX30" fmla="*/ 7690 w 10000"/>
            <a:gd name="connsiteY30" fmla="*/ 5704 h 10000"/>
            <a:gd name="connsiteX31" fmla="*/ 7793 w 10000"/>
            <a:gd name="connsiteY31" fmla="*/ 5275 h 10000"/>
            <a:gd name="connsiteX32" fmla="*/ 7456 w 10000"/>
            <a:gd name="connsiteY32" fmla="*/ 5064 h 10000"/>
            <a:gd name="connsiteX33" fmla="*/ 7668 w 10000"/>
            <a:gd name="connsiteY33" fmla="*/ 4988 h 10000"/>
            <a:gd name="connsiteX34" fmla="*/ 7539 w 10000"/>
            <a:gd name="connsiteY34" fmla="*/ 4823 h 10000"/>
            <a:gd name="connsiteX35" fmla="*/ 6657 w 10000"/>
            <a:gd name="connsiteY35" fmla="*/ 4719 h 10000"/>
            <a:gd name="connsiteX36" fmla="*/ 7127 w 10000"/>
            <a:gd name="connsiteY36" fmla="*/ 4508 h 10000"/>
            <a:gd name="connsiteX37" fmla="*/ 6310 w 10000"/>
            <a:gd name="connsiteY37" fmla="*/ 4351 h 10000"/>
            <a:gd name="connsiteX38" fmla="*/ 7636 w 10000"/>
            <a:gd name="connsiteY38" fmla="*/ 3980 h 10000"/>
            <a:gd name="connsiteX39" fmla="*/ 8732 w 10000"/>
            <a:gd name="connsiteY39" fmla="*/ 2664 h 10000"/>
            <a:gd name="connsiteX40" fmla="*/ 9262 w 10000"/>
            <a:gd name="connsiteY40" fmla="*/ 1339 h 10000"/>
            <a:gd name="connsiteX41" fmla="*/ 9209 w 10000"/>
            <a:gd name="connsiteY41" fmla="*/ 565 h 10000"/>
            <a:gd name="connsiteX42" fmla="*/ 8828 w 10000"/>
            <a:gd name="connsiteY42" fmla="*/ 0 h 10000"/>
            <a:gd name="connsiteX43" fmla="*/ 6602 w 10000"/>
            <a:gd name="connsiteY43" fmla="*/ 459 h 10000"/>
            <a:gd name="connsiteX44" fmla="*/ 3087 w 10000"/>
            <a:gd name="connsiteY44" fmla="*/ 753 h 10000"/>
            <a:gd name="connsiteX45" fmla="*/ 1675 w 10000"/>
            <a:gd name="connsiteY45" fmla="*/ 934 h 10000"/>
            <a:gd name="connsiteX46" fmla="*/ 0 w 10000"/>
            <a:gd name="connsiteY46"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4474 w 10000"/>
            <a:gd name="connsiteY6" fmla="*/ 4740 h 10000"/>
            <a:gd name="connsiteX7" fmla="*/ 3740 w 10000"/>
            <a:gd name="connsiteY7" fmla="*/ 4963 h 10000"/>
            <a:gd name="connsiteX8" fmla="*/ 4134 w 10000"/>
            <a:gd name="connsiteY8" fmla="*/ 5630 h 10000"/>
            <a:gd name="connsiteX9" fmla="*/ 4610 w 10000"/>
            <a:gd name="connsiteY9" fmla="*/ 6157 h 10000"/>
            <a:gd name="connsiteX10" fmla="*/ 4844 w 10000"/>
            <a:gd name="connsiteY10" fmla="*/ 6880 h 10000"/>
            <a:gd name="connsiteX11" fmla="*/ 5028 w 10000"/>
            <a:gd name="connsiteY11" fmla="*/ 7192 h 10000"/>
            <a:gd name="connsiteX12" fmla="*/ 5194 w 10000"/>
            <a:gd name="connsiteY12" fmla="*/ 7174 h 10000"/>
            <a:gd name="connsiteX13" fmla="*/ 5547 w 10000"/>
            <a:gd name="connsiteY13" fmla="*/ 8237 h 10000"/>
            <a:gd name="connsiteX14" fmla="*/ 4962 w 10000"/>
            <a:gd name="connsiteY14" fmla="*/ 8418 h 10000"/>
            <a:gd name="connsiteX15" fmla="*/ 2619 w 10000"/>
            <a:gd name="connsiteY15" fmla="*/ 9118 h 10000"/>
            <a:gd name="connsiteX16" fmla="*/ 159 w 10000"/>
            <a:gd name="connsiteY16" fmla="*/ 9615 h 10000"/>
            <a:gd name="connsiteX17" fmla="*/ 275 w 10000"/>
            <a:gd name="connsiteY17" fmla="*/ 9887 h 10000"/>
            <a:gd name="connsiteX18" fmla="*/ 1331 w 10000"/>
            <a:gd name="connsiteY18" fmla="*/ 9910 h 10000"/>
            <a:gd name="connsiteX19" fmla="*/ 2619 w 10000"/>
            <a:gd name="connsiteY19" fmla="*/ 10000 h 10000"/>
            <a:gd name="connsiteX20" fmla="*/ 5665 w 10000"/>
            <a:gd name="connsiteY20" fmla="*/ 9842 h 10000"/>
            <a:gd name="connsiteX21" fmla="*/ 8360 w 10000"/>
            <a:gd name="connsiteY21" fmla="*/ 9208 h 10000"/>
            <a:gd name="connsiteX22" fmla="*/ 10000 w 10000"/>
            <a:gd name="connsiteY22" fmla="*/ 8780 h 10000"/>
            <a:gd name="connsiteX23" fmla="*/ 8946 w 10000"/>
            <a:gd name="connsiteY23" fmla="*/ 8531 h 10000"/>
            <a:gd name="connsiteX24" fmla="*/ 8946 w 10000"/>
            <a:gd name="connsiteY24" fmla="*/ 8214 h 10000"/>
            <a:gd name="connsiteX25" fmla="*/ 8126 w 10000"/>
            <a:gd name="connsiteY25" fmla="*/ 8010 h 10000"/>
            <a:gd name="connsiteX26" fmla="*/ 7307 w 10000"/>
            <a:gd name="connsiteY26" fmla="*/ 7162 h 10000"/>
            <a:gd name="connsiteX27" fmla="*/ 7531 w 10000"/>
            <a:gd name="connsiteY27" fmla="*/ 7139 h 10000"/>
            <a:gd name="connsiteX28" fmla="*/ 7638 w 10000"/>
            <a:gd name="connsiteY28" fmla="*/ 6021 h 10000"/>
            <a:gd name="connsiteX29" fmla="*/ 7690 w 10000"/>
            <a:gd name="connsiteY29" fmla="*/ 5704 h 10000"/>
            <a:gd name="connsiteX30" fmla="*/ 7793 w 10000"/>
            <a:gd name="connsiteY30" fmla="*/ 5275 h 10000"/>
            <a:gd name="connsiteX31" fmla="*/ 7456 w 10000"/>
            <a:gd name="connsiteY31" fmla="*/ 5064 h 10000"/>
            <a:gd name="connsiteX32" fmla="*/ 7668 w 10000"/>
            <a:gd name="connsiteY32" fmla="*/ 4988 h 10000"/>
            <a:gd name="connsiteX33" fmla="*/ 7539 w 10000"/>
            <a:gd name="connsiteY33" fmla="*/ 4823 h 10000"/>
            <a:gd name="connsiteX34" fmla="*/ 6657 w 10000"/>
            <a:gd name="connsiteY34" fmla="*/ 4719 h 10000"/>
            <a:gd name="connsiteX35" fmla="*/ 7127 w 10000"/>
            <a:gd name="connsiteY35" fmla="*/ 4508 h 10000"/>
            <a:gd name="connsiteX36" fmla="*/ 6310 w 10000"/>
            <a:gd name="connsiteY36" fmla="*/ 4351 h 10000"/>
            <a:gd name="connsiteX37" fmla="*/ 7636 w 10000"/>
            <a:gd name="connsiteY37" fmla="*/ 3980 h 10000"/>
            <a:gd name="connsiteX38" fmla="*/ 8732 w 10000"/>
            <a:gd name="connsiteY38" fmla="*/ 2664 h 10000"/>
            <a:gd name="connsiteX39" fmla="*/ 9262 w 10000"/>
            <a:gd name="connsiteY39" fmla="*/ 1339 h 10000"/>
            <a:gd name="connsiteX40" fmla="*/ 9209 w 10000"/>
            <a:gd name="connsiteY40" fmla="*/ 565 h 10000"/>
            <a:gd name="connsiteX41" fmla="*/ 8828 w 10000"/>
            <a:gd name="connsiteY41" fmla="*/ 0 h 10000"/>
            <a:gd name="connsiteX42" fmla="*/ 6602 w 10000"/>
            <a:gd name="connsiteY42" fmla="*/ 459 h 10000"/>
            <a:gd name="connsiteX43" fmla="*/ 3087 w 10000"/>
            <a:gd name="connsiteY43" fmla="*/ 753 h 10000"/>
            <a:gd name="connsiteX44" fmla="*/ 1675 w 10000"/>
            <a:gd name="connsiteY44" fmla="*/ 934 h 10000"/>
            <a:gd name="connsiteX45" fmla="*/ 0 w 10000"/>
            <a:gd name="connsiteY45"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4474 w 10000"/>
            <a:gd name="connsiteY6" fmla="*/ 4740 h 10000"/>
            <a:gd name="connsiteX7" fmla="*/ 3740 w 10000"/>
            <a:gd name="connsiteY7" fmla="*/ 4963 h 10000"/>
            <a:gd name="connsiteX8" fmla="*/ 4134 w 10000"/>
            <a:gd name="connsiteY8" fmla="*/ 5630 h 10000"/>
            <a:gd name="connsiteX9" fmla="*/ 4610 w 10000"/>
            <a:gd name="connsiteY9" fmla="*/ 6157 h 10000"/>
            <a:gd name="connsiteX10" fmla="*/ 4844 w 10000"/>
            <a:gd name="connsiteY10" fmla="*/ 6880 h 10000"/>
            <a:gd name="connsiteX11" fmla="*/ 5028 w 10000"/>
            <a:gd name="connsiteY11" fmla="*/ 7192 h 10000"/>
            <a:gd name="connsiteX12" fmla="*/ 5194 w 10000"/>
            <a:gd name="connsiteY12" fmla="*/ 7174 h 10000"/>
            <a:gd name="connsiteX13" fmla="*/ 5547 w 10000"/>
            <a:gd name="connsiteY13" fmla="*/ 8237 h 10000"/>
            <a:gd name="connsiteX14" fmla="*/ 4962 w 10000"/>
            <a:gd name="connsiteY14" fmla="*/ 8418 h 10000"/>
            <a:gd name="connsiteX15" fmla="*/ 2619 w 10000"/>
            <a:gd name="connsiteY15" fmla="*/ 9118 h 10000"/>
            <a:gd name="connsiteX16" fmla="*/ 159 w 10000"/>
            <a:gd name="connsiteY16" fmla="*/ 9615 h 10000"/>
            <a:gd name="connsiteX17" fmla="*/ 275 w 10000"/>
            <a:gd name="connsiteY17" fmla="*/ 9887 h 10000"/>
            <a:gd name="connsiteX18" fmla="*/ 1331 w 10000"/>
            <a:gd name="connsiteY18" fmla="*/ 9910 h 10000"/>
            <a:gd name="connsiteX19" fmla="*/ 2619 w 10000"/>
            <a:gd name="connsiteY19" fmla="*/ 10000 h 10000"/>
            <a:gd name="connsiteX20" fmla="*/ 5665 w 10000"/>
            <a:gd name="connsiteY20" fmla="*/ 9842 h 10000"/>
            <a:gd name="connsiteX21" fmla="*/ 8360 w 10000"/>
            <a:gd name="connsiteY21" fmla="*/ 9208 h 10000"/>
            <a:gd name="connsiteX22" fmla="*/ 10000 w 10000"/>
            <a:gd name="connsiteY22" fmla="*/ 8780 h 10000"/>
            <a:gd name="connsiteX23" fmla="*/ 8946 w 10000"/>
            <a:gd name="connsiteY23" fmla="*/ 8531 h 10000"/>
            <a:gd name="connsiteX24" fmla="*/ 8946 w 10000"/>
            <a:gd name="connsiteY24" fmla="*/ 8214 h 10000"/>
            <a:gd name="connsiteX25" fmla="*/ 7684 w 10000"/>
            <a:gd name="connsiteY25" fmla="*/ 8138 h 10000"/>
            <a:gd name="connsiteX26" fmla="*/ 7307 w 10000"/>
            <a:gd name="connsiteY26" fmla="*/ 7162 h 10000"/>
            <a:gd name="connsiteX27" fmla="*/ 7531 w 10000"/>
            <a:gd name="connsiteY27" fmla="*/ 7139 h 10000"/>
            <a:gd name="connsiteX28" fmla="*/ 7638 w 10000"/>
            <a:gd name="connsiteY28" fmla="*/ 6021 h 10000"/>
            <a:gd name="connsiteX29" fmla="*/ 7690 w 10000"/>
            <a:gd name="connsiteY29" fmla="*/ 5704 h 10000"/>
            <a:gd name="connsiteX30" fmla="*/ 7793 w 10000"/>
            <a:gd name="connsiteY30" fmla="*/ 5275 h 10000"/>
            <a:gd name="connsiteX31" fmla="*/ 7456 w 10000"/>
            <a:gd name="connsiteY31" fmla="*/ 5064 h 10000"/>
            <a:gd name="connsiteX32" fmla="*/ 7668 w 10000"/>
            <a:gd name="connsiteY32" fmla="*/ 4988 h 10000"/>
            <a:gd name="connsiteX33" fmla="*/ 7539 w 10000"/>
            <a:gd name="connsiteY33" fmla="*/ 4823 h 10000"/>
            <a:gd name="connsiteX34" fmla="*/ 6657 w 10000"/>
            <a:gd name="connsiteY34" fmla="*/ 4719 h 10000"/>
            <a:gd name="connsiteX35" fmla="*/ 7127 w 10000"/>
            <a:gd name="connsiteY35" fmla="*/ 4508 h 10000"/>
            <a:gd name="connsiteX36" fmla="*/ 6310 w 10000"/>
            <a:gd name="connsiteY36" fmla="*/ 4351 h 10000"/>
            <a:gd name="connsiteX37" fmla="*/ 7636 w 10000"/>
            <a:gd name="connsiteY37" fmla="*/ 3980 h 10000"/>
            <a:gd name="connsiteX38" fmla="*/ 8732 w 10000"/>
            <a:gd name="connsiteY38" fmla="*/ 2664 h 10000"/>
            <a:gd name="connsiteX39" fmla="*/ 9262 w 10000"/>
            <a:gd name="connsiteY39" fmla="*/ 1339 h 10000"/>
            <a:gd name="connsiteX40" fmla="*/ 9209 w 10000"/>
            <a:gd name="connsiteY40" fmla="*/ 565 h 10000"/>
            <a:gd name="connsiteX41" fmla="*/ 8828 w 10000"/>
            <a:gd name="connsiteY41" fmla="*/ 0 h 10000"/>
            <a:gd name="connsiteX42" fmla="*/ 6602 w 10000"/>
            <a:gd name="connsiteY42" fmla="*/ 459 h 10000"/>
            <a:gd name="connsiteX43" fmla="*/ 3087 w 10000"/>
            <a:gd name="connsiteY43" fmla="*/ 753 h 10000"/>
            <a:gd name="connsiteX44" fmla="*/ 1675 w 10000"/>
            <a:gd name="connsiteY44" fmla="*/ 934 h 10000"/>
            <a:gd name="connsiteX45" fmla="*/ 0 w 10000"/>
            <a:gd name="connsiteY45"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4474 w 10000"/>
            <a:gd name="connsiteY6" fmla="*/ 4740 h 10000"/>
            <a:gd name="connsiteX7" fmla="*/ 3740 w 10000"/>
            <a:gd name="connsiteY7" fmla="*/ 4963 h 10000"/>
            <a:gd name="connsiteX8" fmla="*/ 4134 w 10000"/>
            <a:gd name="connsiteY8" fmla="*/ 5630 h 10000"/>
            <a:gd name="connsiteX9" fmla="*/ 4610 w 10000"/>
            <a:gd name="connsiteY9" fmla="*/ 6157 h 10000"/>
            <a:gd name="connsiteX10" fmla="*/ 4844 w 10000"/>
            <a:gd name="connsiteY10" fmla="*/ 6880 h 10000"/>
            <a:gd name="connsiteX11" fmla="*/ 5028 w 10000"/>
            <a:gd name="connsiteY11" fmla="*/ 7192 h 10000"/>
            <a:gd name="connsiteX12" fmla="*/ 5194 w 10000"/>
            <a:gd name="connsiteY12" fmla="*/ 7174 h 10000"/>
            <a:gd name="connsiteX13" fmla="*/ 5720 w 10000"/>
            <a:gd name="connsiteY13" fmla="*/ 8237 h 10000"/>
            <a:gd name="connsiteX14" fmla="*/ 4962 w 10000"/>
            <a:gd name="connsiteY14" fmla="*/ 8418 h 10000"/>
            <a:gd name="connsiteX15" fmla="*/ 2619 w 10000"/>
            <a:gd name="connsiteY15" fmla="*/ 9118 h 10000"/>
            <a:gd name="connsiteX16" fmla="*/ 159 w 10000"/>
            <a:gd name="connsiteY16" fmla="*/ 9615 h 10000"/>
            <a:gd name="connsiteX17" fmla="*/ 275 w 10000"/>
            <a:gd name="connsiteY17" fmla="*/ 9887 h 10000"/>
            <a:gd name="connsiteX18" fmla="*/ 1331 w 10000"/>
            <a:gd name="connsiteY18" fmla="*/ 9910 h 10000"/>
            <a:gd name="connsiteX19" fmla="*/ 2619 w 10000"/>
            <a:gd name="connsiteY19" fmla="*/ 10000 h 10000"/>
            <a:gd name="connsiteX20" fmla="*/ 5665 w 10000"/>
            <a:gd name="connsiteY20" fmla="*/ 9842 h 10000"/>
            <a:gd name="connsiteX21" fmla="*/ 8360 w 10000"/>
            <a:gd name="connsiteY21" fmla="*/ 9208 h 10000"/>
            <a:gd name="connsiteX22" fmla="*/ 10000 w 10000"/>
            <a:gd name="connsiteY22" fmla="*/ 8780 h 10000"/>
            <a:gd name="connsiteX23" fmla="*/ 8946 w 10000"/>
            <a:gd name="connsiteY23" fmla="*/ 8531 h 10000"/>
            <a:gd name="connsiteX24" fmla="*/ 8946 w 10000"/>
            <a:gd name="connsiteY24" fmla="*/ 8214 h 10000"/>
            <a:gd name="connsiteX25" fmla="*/ 7684 w 10000"/>
            <a:gd name="connsiteY25" fmla="*/ 8138 h 10000"/>
            <a:gd name="connsiteX26" fmla="*/ 7307 w 10000"/>
            <a:gd name="connsiteY26" fmla="*/ 7162 h 10000"/>
            <a:gd name="connsiteX27" fmla="*/ 7531 w 10000"/>
            <a:gd name="connsiteY27" fmla="*/ 7139 h 10000"/>
            <a:gd name="connsiteX28" fmla="*/ 7638 w 10000"/>
            <a:gd name="connsiteY28" fmla="*/ 6021 h 10000"/>
            <a:gd name="connsiteX29" fmla="*/ 7690 w 10000"/>
            <a:gd name="connsiteY29" fmla="*/ 5704 h 10000"/>
            <a:gd name="connsiteX30" fmla="*/ 7793 w 10000"/>
            <a:gd name="connsiteY30" fmla="*/ 5275 h 10000"/>
            <a:gd name="connsiteX31" fmla="*/ 7456 w 10000"/>
            <a:gd name="connsiteY31" fmla="*/ 5064 h 10000"/>
            <a:gd name="connsiteX32" fmla="*/ 7668 w 10000"/>
            <a:gd name="connsiteY32" fmla="*/ 4988 h 10000"/>
            <a:gd name="connsiteX33" fmla="*/ 7539 w 10000"/>
            <a:gd name="connsiteY33" fmla="*/ 4823 h 10000"/>
            <a:gd name="connsiteX34" fmla="*/ 6657 w 10000"/>
            <a:gd name="connsiteY34" fmla="*/ 4719 h 10000"/>
            <a:gd name="connsiteX35" fmla="*/ 7127 w 10000"/>
            <a:gd name="connsiteY35" fmla="*/ 4508 h 10000"/>
            <a:gd name="connsiteX36" fmla="*/ 6310 w 10000"/>
            <a:gd name="connsiteY36" fmla="*/ 4351 h 10000"/>
            <a:gd name="connsiteX37" fmla="*/ 7636 w 10000"/>
            <a:gd name="connsiteY37" fmla="*/ 3980 h 10000"/>
            <a:gd name="connsiteX38" fmla="*/ 8732 w 10000"/>
            <a:gd name="connsiteY38" fmla="*/ 2664 h 10000"/>
            <a:gd name="connsiteX39" fmla="*/ 9262 w 10000"/>
            <a:gd name="connsiteY39" fmla="*/ 1339 h 10000"/>
            <a:gd name="connsiteX40" fmla="*/ 9209 w 10000"/>
            <a:gd name="connsiteY40" fmla="*/ 565 h 10000"/>
            <a:gd name="connsiteX41" fmla="*/ 8828 w 10000"/>
            <a:gd name="connsiteY41" fmla="*/ 0 h 10000"/>
            <a:gd name="connsiteX42" fmla="*/ 6602 w 10000"/>
            <a:gd name="connsiteY42" fmla="*/ 459 h 10000"/>
            <a:gd name="connsiteX43" fmla="*/ 3087 w 10000"/>
            <a:gd name="connsiteY43" fmla="*/ 753 h 10000"/>
            <a:gd name="connsiteX44" fmla="*/ 1675 w 10000"/>
            <a:gd name="connsiteY44" fmla="*/ 934 h 10000"/>
            <a:gd name="connsiteX45" fmla="*/ 0 w 10000"/>
            <a:gd name="connsiteY45"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4474 w 10000"/>
            <a:gd name="connsiteY6" fmla="*/ 4740 h 10000"/>
            <a:gd name="connsiteX7" fmla="*/ 3740 w 10000"/>
            <a:gd name="connsiteY7" fmla="*/ 4963 h 10000"/>
            <a:gd name="connsiteX8" fmla="*/ 4134 w 10000"/>
            <a:gd name="connsiteY8" fmla="*/ 5630 h 10000"/>
            <a:gd name="connsiteX9" fmla="*/ 4610 w 10000"/>
            <a:gd name="connsiteY9" fmla="*/ 6157 h 10000"/>
            <a:gd name="connsiteX10" fmla="*/ 4844 w 10000"/>
            <a:gd name="connsiteY10" fmla="*/ 6880 h 10000"/>
            <a:gd name="connsiteX11" fmla="*/ 5028 w 10000"/>
            <a:gd name="connsiteY11" fmla="*/ 7192 h 10000"/>
            <a:gd name="connsiteX12" fmla="*/ 5309 w 10000"/>
            <a:gd name="connsiteY12" fmla="*/ 7179 h 10000"/>
            <a:gd name="connsiteX13" fmla="*/ 5720 w 10000"/>
            <a:gd name="connsiteY13" fmla="*/ 8237 h 10000"/>
            <a:gd name="connsiteX14" fmla="*/ 4962 w 10000"/>
            <a:gd name="connsiteY14" fmla="*/ 8418 h 10000"/>
            <a:gd name="connsiteX15" fmla="*/ 2619 w 10000"/>
            <a:gd name="connsiteY15" fmla="*/ 9118 h 10000"/>
            <a:gd name="connsiteX16" fmla="*/ 159 w 10000"/>
            <a:gd name="connsiteY16" fmla="*/ 9615 h 10000"/>
            <a:gd name="connsiteX17" fmla="*/ 275 w 10000"/>
            <a:gd name="connsiteY17" fmla="*/ 9887 h 10000"/>
            <a:gd name="connsiteX18" fmla="*/ 1331 w 10000"/>
            <a:gd name="connsiteY18" fmla="*/ 9910 h 10000"/>
            <a:gd name="connsiteX19" fmla="*/ 2619 w 10000"/>
            <a:gd name="connsiteY19" fmla="*/ 10000 h 10000"/>
            <a:gd name="connsiteX20" fmla="*/ 5665 w 10000"/>
            <a:gd name="connsiteY20" fmla="*/ 9842 h 10000"/>
            <a:gd name="connsiteX21" fmla="*/ 8360 w 10000"/>
            <a:gd name="connsiteY21" fmla="*/ 9208 h 10000"/>
            <a:gd name="connsiteX22" fmla="*/ 10000 w 10000"/>
            <a:gd name="connsiteY22" fmla="*/ 8780 h 10000"/>
            <a:gd name="connsiteX23" fmla="*/ 8946 w 10000"/>
            <a:gd name="connsiteY23" fmla="*/ 8531 h 10000"/>
            <a:gd name="connsiteX24" fmla="*/ 8946 w 10000"/>
            <a:gd name="connsiteY24" fmla="*/ 8214 h 10000"/>
            <a:gd name="connsiteX25" fmla="*/ 7684 w 10000"/>
            <a:gd name="connsiteY25" fmla="*/ 8138 h 10000"/>
            <a:gd name="connsiteX26" fmla="*/ 7307 w 10000"/>
            <a:gd name="connsiteY26" fmla="*/ 7162 h 10000"/>
            <a:gd name="connsiteX27" fmla="*/ 7531 w 10000"/>
            <a:gd name="connsiteY27" fmla="*/ 7139 h 10000"/>
            <a:gd name="connsiteX28" fmla="*/ 7638 w 10000"/>
            <a:gd name="connsiteY28" fmla="*/ 6021 h 10000"/>
            <a:gd name="connsiteX29" fmla="*/ 7690 w 10000"/>
            <a:gd name="connsiteY29" fmla="*/ 5704 h 10000"/>
            <a:gd name="connsiteX30" fmla="*/ 7793 w 10000"/>
            <a:gd name="connsiteY30" fmla="*/ 5275 h 10000"/>
            <a:gd name="connsiteX31" fmla="*/ 7456 w 10000"/>
            <a:gd name="connsiteY31" fmla="*/ 5064 h 10000"/>
            <a:gd name="connsiteX32" fmla="*/ 7668 w 10000"/>
            <a:gd name="connsiteY32" fmla="*/ 4988 h 10000"/>
            <a:gd name="connsiteX33" fmla="*/ 7539 w 10000"/>
            <a:gd name="connsiteY33" fmla="*/ 4823 h 10000"/>
            <a:gd name="connsiteX34" fmla="*/ 6657 w 10000"/>
            <a:gd name="connsiteY34" fmla="*/ 4719 h 10000"/>
            <a:gd name="connsiteX35" fmla="*/ 7127 w 10000"/>
            <a:gd name="connsiteY35" fmla="*/ 4508 h 10000"/>
            <a:gd name="connsiteX36" fmla="*/ 6310 w 10000"/>
            <a:gd name="connsiteY36" fmla="*/ 4351 h 10000"/>
            <a:gd name="connsiteX37" fmla="*/ 7636 w 10000"/>
            <a:gd name="connsiteY37" fmla="*/ 3980 h 10000"/>
            <a:gd name="connsiteX38" fmla="*/ 8732 w 10000"/>
            <a:gd name="connsiteY38" fmla="*/ 2664 h 10000"/>
            <a:gd name="connsiteX39" fmla="*/ 9262 w 10000"/>
            <a:gd name="connsiteY39" fmla="*/ 1339 h 10000"/>
            <a:gd name="connsiteX40" fmla="*/ 9209 w 10000"/>
            <a:gd name="connsiteY40" fmla="*/ 565 h 10000"/>
            <a:gd name="connsiteX41" fmla="*/ 8828 w 10000"/>
            <a:gd name="connsiteY41" fmla="*/ 0 h 10000"/>
            <a:gd name="connsiteX42" fmla="*/ 6602 w 10000"/>
            <a:gd name="connsiteY42" fmla="*/ 459 h 10000"/>
            <a:gd name="connsiteX43" fmla="*/ 3087 w 10000"/>
            <a:gd name="connsiteY43" fmla="*/ 753 h 10000"/>
            <a:gd name="connsiteX44" fmla="*/ 1675 w 10000"/>
            <a:gd name="connsiteY44" fmla="*/ 934 h 10000"/>
            <a:gd name="connsiteX45" fmla="*/ 0 w 10000"/>
            <a:gd name="connsiteY45" fmla="*/ 1363 h 10000"/>
            <a:gd name="connsiteX0" fmla="*/ 0 w 10000"/>
            <a:gd name="connsiteY0" fmla="*/ 1363 h 10000"/>
            <a:gd name="connsiteX1" fmla="*/ 931 w 10000"/>
            <a:gd name="connsiteY1" fmla="*/ 1868 h 10000"/>
            <a:gd name="connsiteX2" fmla="*/ 1517 w 10000"/>
            <a:gd name="connsiteY2" fmla="*/ 2653 h 10000"/>
            <a:gd name="connsiteX3" fmla="*/ 2996 w 10000"/>
            <a:gd name="connsiteY3" fmla="*/ 3988 h 10000"/>
            <a:gd name="connsiteX4" fmla="*/ 4253 w 10000"/>
            <a:gd name="connsiteY4" fmla="*/ 4374 h 10000"/>
            <a:gd name="connsiteX5" fmla="*/ 3772 w 10000"/>
            <a:gd name="connsiteY5" fmla="*/ 4576 h 10000"/>
            <a:gd name="connsiteX6" fmla="*/ 4474 w 10000"/>
            <a:gd name="connsiteY6" fmla="*/ 4740 h 10000"/>
            <a:gd name="connsiteX7" fmla="*/ 3740 w 10000"/>
            <a:gd name="connsiteY7" fmla="*/ 4963 h 10000"/>
            <a:gd name="connsiteX8" fmla="*/ 4134 w 10000"/>
            <a:gd name="connsiteY8" fmla="*/ 5630 h 10000"/>
            <a:gd name="connsiteX9" fmla="*/ 4610 w 10000"/>
            <a:gd name="connsiteY9" fmla="*/ 6157 h 10000"/>
            <a:gd name="connsiteX10" fmla="*/ 4844 w 10000"/>
            <a:gd name="connsiteY10" fmla="*/ 6880 h 10000"/>
            <a:gd name="connsiteX11" fmla="*/ 5028 w 10000"/>
            <a:gd name="connsiteY11" fmla="*/ 7192 h 10000"/>
            <a:gd name="connsiteX12" fmla="*/ 5309 w 10000"/>
            <a:gd name="connsiteY12" fmla="*/ 7179 h 10000"/>
            <a:gd name="connsiteX13" fmla="*/ 5720 w 10000"/>
            <a:gd name="connsiteY13" fmla="*/ 8237 h 10000"/>
            <a:gd name="connsiteX14" fmla="*/ 4962 w 10000"/>
            <a:gd name="connsiteY14" fmla="*/ 8418 h 10000"/>
            <a:gd name="connsiteX15" fmla="*/ 2619 w 10000"/>
            <a:gd name="connsiteY15" fmla="*/ 9118 h 10000"/>
            <a:gd name="connsiteX16" fmla="*/ 159 w 10000"/>
            <a:gd name="connsiteY16" fmla="*/ 9615 h 10000"/>
            <a:gd name="connsiteX17" fmla="*/ 275 w 10000"/>
            <a:gd name="connsiteY17" fmla="*/ 9887 h 10000"/>
            <a:gd name="connsiteX18" fmla="*/ 1331 w 10000"/>
            <a:gd name="connsiteY18" fmla="*/ 9910 h 10000"/>
            <a:gd name="connsiteX19" fmla="*/ 2619 w 10000"/>
            <a:gd name="connsiteY19" fmla="*/ 10000 h 10000"/>
            <a:gd name="connsiteX20" fmla="*/ 5665 w 10000"/>
            <a:gd name="connsiteY20" fmla="*/ 9842 h 10000"/>
            <a:gd name="connsiteX21" fmla="*/ 8360 w 10000"/>
            <a:gd name="connsiteY21" fmla="*/ 9208 h 10000"/>
            <a:gd name="connsiteX22" fmla="*/ 10000 w 10000"/>
            <a:gd name="connsiteY22" fmla="*/ 8780 h 10000"/>
            <a:gd name="connsiteX23" fmla="*/ 8946 w 10000"/>
            <a:gd name="connsiteY23" fmla="*/ 8531 h 10000"/>
            <a:gd name="connsiteX24" fmla="*/ 9004 w 10000"/>
            <a:gd name="connsiteY24" fmla="*/ 8166 h 10000"/>
            <a:gd name="connsiteX25" fmla="*/ 7684 w 10000"/>
            <a:gd name="connsiteY25" fmla="*/ 8138 h 10000"/>
            <a:gd name="connsiteX26" fmla="*/ 7307 w 10000"/>
            <a:gd name="connsiteY26" fmla="*/ 7162 h 10000"/>
            <a:gd name="connsiteX27" fmla="*/ 7531 w 10000"/>
            <a:gd name="connsiteY27" fmla="*/ 7139 h 10000"/>
            <a:gd name="connsiteX28" fmla="*/ 7638 w 10000"/>
            <a:gd name="connsiteY28" fmla="*/ 6021 h 10000"/>
            <a:gd name="connsiteX29" fmla="*/ 7690 w 10000"/>
            <a:gd name="connsiteY29" fmla="*/ 5704 h 10000"/>
            <a:gd name="connsiteX30" fmla="*/ 7793 w 10000"/>
            <a:gd name="connsiteY30" fmla="*/ 5275 h 10000"/>
            <a:gd name="connsiteX31" fmla="*/ 7456 w 10000"/>
            <a:gd name="connsiteY31" fmla="*/ 5064 h 10000"/>
            <a:gd name="connsiteX32" fmla="*/ 7668 w 10000"/>
            <a:gd name="connsiteY32" fmla="*/ 4988 h 10000"/>
            <a:gd name="connsiteX33" fmla="*/ 7539 w 10000"/>
            <a:gd name="connsiteY33" fmla="*/ 4823 h 10000"/>
            <a:gd name="connsiteX34" fmla="*/ 6657 w 10000"/>
            <a:gd name="connsiteY34" fmla="*/ 4719 h 10000"/>
            <a:gd name="connsiteX35" fmla="*/ 7127 w 10000"/>
            <a:gd name="connsiteY35" fmla="*/ 4508 h 10000"/>
            <a:gd name="connsiteX36" fmla="*/ 6310 w 10000"/>
            <a:gd name="connsiteY36" fmla="*/ 4351 h 10000"/>
            <a:gd name="connsiteX37" fmla="*/ 7636 w 10000"/>
            <a:gd name="connsiteY37" fmla="*/ 3980 h 10000"/>
            <a:gd name="connsiteX38" fmla="*/ 8732 w 10000"/>
            <a:gd name="connsiteY38" fmla="*/ 2664 h 10000"/>
            <a:gd name="connsiteX39" fmla="*/ 9262 w 10000"/>
            <a:gd name="connsiteY39" fmla="*/ 1339 h 10000"/>
            <a:gd name="connsiteX40" fmla="*/ 9209 w 10000"/>
            <a:gd name="connsiteY40" fmla="*/ 565 h 10000"/>
            <a:gd name="connsiteX41" fmla="*/ 8828 w 10000"/>
            <a:gd name="connsiteY41" fmla="*/ 0 h 10000"/>
            <a:gd name="connsiteX42" fmla="*/ 6602 w 10000"/>
            <a:gd name="connsiteY42" fmla="*/ 459 h 10000"/>
            <a:gd name="connsiteX43" fmla="*/ 3087 w 10000"/>
            <a:gd name="connsiteY43" fmla="*/ 753 h 10000"/>
            <a:gd name="connsiteX44" fmla="*/ 1675 w 10000"/>
            <a:gd name="connsiteY44" fmla="*/ 934 h 10000"/>
            <a:gd name="connsiteX45" fmla="*/ 0 w 10000"/>
            <a:gd name="connsiteY45" fmla="*/ 1363 h 10000"/>
            <a:gd name="connsiteX0" fmla="*/ 0 w 10006"/>
            <a:gd name="connsiteY0" fmla="*/ 1363 h 10000"/>
            <a:gd name="connsiteX1" fmla="*/ 931 w 10006"/>
            <a:gd name="connsiteY1" fmla="*/ 1868 h 10000"/>
            <a:gd name="connsiteX2" fmla="*/ 1517 w 10006"/>
            <a:gd name="connsiteY2" fmla="*/ 2653 h 10000"/>
            <a:gd name="connsiteX3" fmla="*/ 2996 w 10006"/>
            <a:gd name="connsiteY3" fmla="*/ 3988 h 10000"/>
            <a:gd name="connsiteX4" fmla="*/ 4253 w 10006"/>
            <a:gd name="connsiteY4" fmla="*/ 4374 h 10000"/>
            <a:gd name="connsiteX5" fmla="*/ 3772 w 10006"/>
            <a:gd name="connsiteY5" fmla="*/ 4576 h 10000"/>
            <a:gd name="connsiteX6" fmla="*/ 4474 w 10006"/>
            <a:gd name="connsiteY6" fmla="*/ 4740 h 10000"/>
            <a:gd name="connsiteX7" fmla="*/ 3740 w 10006"/>
            <a:gd name="connsiteY7" fmla="*/ 4963 h 10000"/>
            <a:gd name="connsiteX8" fmla="*/ 4134 w 10006"/>
            <a:gd name="connsiteY8" fmla="*/ 5630 h 10000"/>
            <a:gd name="connsiteX9" fmla="*/ 4610 w 10006"/>
            <a:gd name="connsiteY9" fmla="*/ 6157 h 10000"/>
            <a:gd name="connsiteX10" fmla="*/ 4844 w 10006"/>
            <a:gd name="connsiteY10" fmla="*/ 6880 h 10000"/>
            <a:gd name="connsiteX11" fmla="*/ 5028 w 10006"/>
            <a:gd name="connsiteY11" fmla="*/ 7192 h 10000"/>
            <a:gd name="connsiteX12" fmla="*/ 5309 w 10006"/>
            <a:gd name="connsiteY12" fmla="*/ 7179 h 10000"/>
            <a:gd name="connsiteX13" fmla="*/ 5720 w 10006"/>
            <a:gd name="connsiteY13" fmla="*/ 8237 h 10000"/>
            <a:gd name="connsiteX14" fmla="*/ 4962 w 10006"/>
            <a:gd name="connsiteY14" fmla="*/ 8418 h 10000"/>
            <a:gd name="connsiteX15" fmla="*/ 2619 w 10006"/>
            <a:gd name="connsiteY15" fmla="*/ 9118 h 10000"/>
            <a:gd name="connsiteX16" fmla="*/ 159 w 10006"/>
            <a:gd name="connsiteY16" fmla="*/ 9615 h 10000"/>
            <a:gd name="connsiteX17" fmla="*/ 275 w 10006"/>
            <a:gd name="connsiteY17" fmla="*/ 9887 h 10000"/>
            <a:gd name="connsiteX18" fmla="*/ 1331 w 10006"/>
            <a:gd name="connsiteY18" fmla="*/ 9910 h 10000"/>
            <a:gd name="connsiteX19" fmla="*/ 2619 w 10006"/>
            <a:gd name="connsiteY19" fmla="*/ 10000 h 10000"/>
            <a:gd name="connsiteX20" fmla="*/ 5665 w 10006"/>
            <a:gd name="connsiteY20" fmla="*/ 9842 h 10000"/>
            <a:gd name="connsiteX21" fmla="*/ 8360 w 10006"/>
            <a:gd name="connsiteY21" fmla="*/ 9208 h 10000"/>
            <a:gd name="connsiteX22" fmla="*/ 10000 w 10006"/>
            <a:gd name="connsiteY22" fmla="*/ 8780 h 10000"/>
            <a:gd name="connsiteX23" fmla="*/ 8946 w 10006"/>
            <a:gd name="connsiteY23" fmla="*/ 8531 h 10000"/>
            <a:gd name="connsiteX24" fmla="*/ 9004 w 10006"/>
            <a:gd name="connsiteY24" fmla="*/ 8166 h 10000"/>
            <a:gd name="connsiteX25" fmla="*/ 7684 w 10006"/>
            <a:gd name="connsiteY25" fmla="*/ 8138 h 10000"/>
            <a:gd name="connsiteX26" fmla="*/ 7307 w 10006"/>
            <a:gd name="connsiteY26" fmla="*/ 7162 h 10000"/>
            <a:gd name="connsiteX27" fmla="*/ 7531 w 10006"/>
            <a:gd name="connsiteY27" fmla="*/ 7139 h 10000"/>
            <a:gd name="connsiteX28" fmla="*/ 7638 w 10006"/>
            <a:gd name="connsiteY28" fmla="*/ 6021 h 10000"/>
            <a:gd name="connsiteX29" fmla="*/ 7690 w 10006"/>
            <a:gd name="connsiteY29" fmla="*/ 5704 h 10000"/>
            <a:gd name="connsiteX30" fmla="*/ 7793 w 10006"/>
            <a:gd name="connsiteY30" fmla="*/ 5275 h 10000"/>
            <a:gd name="connsiteX31" fmla="*/ 7456 w 10006"/>
            <a:gd name="connsiteY31" fmla="*/ 5064 h 10000"/>
            <a:gd name="connsiteX32" fmla="*/ 7668 w 10006"/>
            <a:gd name="connsiteY32" fmla="*/ 4988 h 10000"/>
            <a:gd name="connsiteX33" fmla="*/ 7539 w 10006"/>
            <a:gd name="connsiteY33" fmla="*/ 4823 h 10000"/>
            <a:gd name="connsiteX34" fmla="*/ 6657 w 10006"/>
            <a:gd name="connsiteY34" fmla="*/ 4719 h 10000"/>
            <a:gd name="connsiteX35" fmla="*/ 7127 w 10006"/>
            <a:gd name="connsiteY35" fmla="*/ 4508 h 10000"/>
            <a:gd name="connsiteX36" fmla="*/ 6310 w 10006"/>
            <a:gd name="connsiteY36" fmla="*/ 4351 h 10000"/>
            <a:gd name="connsiteX37" fmla="*/ 7636 w 10006"/>
            <a:gd name="connsiteY37" fmla="*/ 3980 h 10000"/>
            <a:gd name="connsiteX38" fmla="*/ 8732 w 10006"/>
            <a:gd name="connsiteY38" fmla="*/ 2664 h 10000"/>
            <a:gd name="connsiteX39" fmla="*/ 9262 w 10006"/>
            <a:gd name="connsiteY39" fmla="*/ 1339 h 10000"/>
            <a:gd name="connsiteX40" fmla="*/ 9209 w 10006"/>
            <a:gd name="connsiteY40" fmla="*/ 565 h 10000"/>
            <a:gd name="connsiteX41" fmla="*/ 8828 w 10006"/>
            <a:gd name="connsiteY41" fmla="*/ 0 h 10000"/>
            <a:gd name="connsiteX42" fmla="*/ 6602 w 10006"/>
            <a:gd name="connsiteY42" fmla="*/ 459 h 10000"/>
            <a:gd name="connsiteX43" fmla="*/ 3087 w 10006"/>
            <a:gd name="connsiteY43" fmla="*/ 753 h 10000"/>
            <a:gd name="connsiteX44" fmla="*/ 1675 w 10006"/>
            <a:gd name="connsiteY44" fmla="*/ 934 h 10000"/>
            <a:gd name="connsiteX45" fmla="*/ 0 w 10006"/>
            <a:gd name="connsiteY45" fmla="*/ 1363 h 10000"/>
            <a:gd name="connsiteX0" fmla="*/ 0 w 10006"/>
            <a:gd name="connsiteY0" fmla="*/ 1363 h 10000"/>
            <a:gd name="connsiteX1" fmla="*/ 931 w 10006"/>
            <a:gd name="connsiteY1" fmla="*/ 1868 h 10000"/>
            <a:gd name="connsiteX2" fmla="*/ 1517 w 10006"/>
            <a:gd name="connsiteY2" fmla="*/ 2653 h 10000"/>
            <a:gd name="connsiteX3" fmla="*/ 2996 w 10006"/>
            <a:gd name="connsiteY3" fmla="*/ 3988 h 10000"/>
            <a:gd name="connsiteX4" fmla="*/ 4253 w 10006"/>
            <a:gd name="connsiteY4" fmla="*/ 4374 h 10000"/>
            <a:gd name="connsiteX5" fmla="*/ 3772 w 10006"/>
            <a:gd name="connsiteY5" fmla="*/ 4576 h 10000"/>
            <a:gd name="connsiteX6" fmla="*/ 4474 w 10006"/>
            <a:gd name="connsiteY6" fmla="*/ 4740 h 10000"/>
            <a:gd name="connsiteX7" fmla="*/ 3740 w 10006"/>
            <a:gd name="connsiteY7" fmla="*/ 4963 h 10000"/>
            <a:gd name="connsiteX8" fmla="*/ 4134 w 10006"/>
            <a:gd name="connsiteY8" fmla="*/ 5630 h 10000"/>
            <a:gd name="connsiteX9" fmla="*/ 4610 w 10006"/>
            <a:gd name="connsiteY9" fmla="*/ 6157 h 10000"/>
            <a:gd name="connsiteX10" fmla="*/ 4844 w 10006"/>
            <a:gd name="connsiteY10" fmla="*/ 6880 h 10000"/>
            <a:gd name="connsiteX11" fmla="*/ 5028 w 10006"/>
            <a:gd name="connsiteY11" fmla="*/ 7192 h 10000"/>
            <a:gd name="connsiteX12" fmla="*/ 5309 w 10006"/>
            <a:gd name="connsiteY12" fmla="*/ 7179 h 10000"/>
            <a:gd name="connsiteX13" fmla="*/ 5720 w 10006"/>
            <a:gd name="connsiteY13" fmla="*/ 8237 h 10000"/>
            <a:gd name="connsiteX14" fmla="*/ 4962 w 10006"/>
            <a:gd name="connsiteY14" fmla="*/ 8418 h 10000"/>
            <a:gd name="connsiteX15" fmla="*/ 2619 w 10006"/>
            <a:gd name="connsiteY15" fmla="*/ 9118 h 10000"/>
            <a:gd name="connsiteX16" fmla="*/ 159 w 10006"/>
            <a:gd name="connsiteY16" fmla="*/ 9615 h 10000"/>
            <a:gd name="connsiteX17" fmla="*/ 275 w 10006"/>
            <a:gd name="connsiteY17" fmla="*/ 9887 h 10000"/>
            <a:gd name="connsiteX18" fmla="*/ 1331 w 10006"/>
            <a:gd name="connsiteY18" fmla="*/ 9910 h 10000"/>
            <a:gd name="connsiteX19" fmla="*/ 2619 w 10006"/>
            <a:gd name="connsiteY19" fmla="*/ 10000 h 10000"/>
            <a:gd name="connsiteX20" fmla="*/ 5665 w 10006"/>
            <a:gd name="connsiteY20" fmla="*/ 9842 h 10000"/>
            <a:gd name="connsiteX21" fmla="*/ 8360 w 10006"/>
            <a:gd name="connsiteY21" fmla="*/ 9208 h 10000"/>
            <a:gd name="connsiteX22" fmla="*/ 10000 w 10006"/>
            <a:gd name="connsiteY22" fmla="*/ 8780 h 10000"/>
            <a:gd name="connsiteX23" fmla="*/ 8946 w 10006"/>
            <a:gd name="connsiteY23" fmla="*/ 8531 h 10000"/>
            <a:gd name="connsiteX24" fmla="*/ 9004 w 10006"/>
            <a:gd name="connsiteY24" fmla="*/ 8166 h 10000"/>
            <a:gd name="connsiteX25" fmla="*/ 7684 w 10006"/>
            <a:gd name="connsiteY25" fmla="*/ 8138 h 10000"/>
            <a:gd name="connsiteX26" fmla="*/ 7307 w 10006"/>
            <a:gd name="connsiteY26" fmla="*/ 7162 h 10000"/>
            <a:gd name="connsiteX27" fmla="*/ 7531 w 10006"/>
            <a:gd name="connsiteY27" fmla="*/ 7139 h 10000"/>
            <a:gd name="connsiteX28" fmla="*/ 7638 w 10006"/>
            <a:gd name="connsiteY28" fmla="*/ 6021 h 10000"/>
            <a:gd name="connsiteX29" fmla="*/ 7690 w 10006"/>
            <a:gd name="connsiteY29" fmla="*/ 5704 h 10000"/>
            <a:gd name="connsiteX30" fmla="*/ 7793 w 10006"/>
            <a:gd name="connsiteY30" fmla="*/ 5275 h 10000"/>
            <a:gd name="connsiteX31" fmla="*/ 7456 w 10006"/>
            <a:gd name="connsiteY31" fmla="*/ 5064 h 10000"/>
            <a:gd name="connsiteX32" fmla="*/ 7668 w 10006"/>
            <a:gd name="connsiteY32" fmla="*/ 4988 h 10000"/>
            <a:gd name="connsiteX33" fmla="*/ 7539 w 10006"/>
            <a:gd name="connsiteY33" fmla="*/ 4823 h 10000"/>
            <a:gd name="connsiteX34" fmla="*/ 6657 w 10006"/>
            <a:gd name="connsiteY34" fmla="*/ 4719 h 10000"/>
            <a:gd name="connsiteX35" fmla="*/ 7127 w 10006"/>
            <a:gd name="connsiteY35" fmla="*/ 4508 h 10000"/>
            <a:gd name="connsiteX36" fmla="*/ 6310 w 10006"/>
            <a:gd name="connsiteY36" fmla="*/ 4351 h 10000"/>
            <a:gd name="connsiteX37" fmla="*/ 7636 w 10006"/>
            <a:gd name="connsiteY37" fmla="*/ 3980 h 10000"/>
            <a:gd name="connsiteX38" fmla="*/ 8732 w 10006"/>
            <a:gd name="connsiteY38" fmla="*/ 2664 h 10000"/>
            <a:gd name="connsiteX39" fmla="*/ 9262 w 10006"/>
            <a:gd name="connsiteY39" fmla="*/ 1339 h 10000"/>
            <a:gd name="connsiteX40" fmla="*/ 9209 w 10006"/>
            <a:gd name="connsiteY40" fmla="*/ 565 h 10000"/>
            <a:gd name="connsiteX41" fmla="*/ 8828 w 10006"/>
            <a:gd name="connsiteY41" fmla="*/ 0 h 10000"/>
            <a:gd name="connsiteX42" fmla="*/ 6602 w 10006"/>
            <a:gd name="connsiteY42" fmla="*/ 459 h 10000"/>
            <a:gd name="connsiteX43" fmla="*/ 3087 w 10006"/>
            <a:gd name="connsiteY43" fmla="*/ 753 h 10000"/>
            <a:gd name="connsiteX44" fmla="*/ 1675 w 10006"/>
            <a:gd name="connsiteY44" fmla="*/ 934 h 10000"/>
            <a:gd name="connsiteX45" fmla="*/ 0 w 10006"/>
            <a:gd name="connsiteY45" fmla="*/ 1363 h 10000"/>
            <a:gd name="connsiteX0" fmla="*/ 0 w 10006"/>
            <a:gd name="connsiteY0" fmla="*/ 1363 h 10000"/>
            <a:gd name="connsiteX1" fmla="*/ 931 w 10006"/>
            <a:gd name="connsiteY1" fmla="*/ 1868 h 10000"/>
            <a:gd name="connsiteX2" fmla="*/ 1517 w 10006"/>
            <a:gd name="connsiteY2" fmla="*/ 2653 h 10000"/>
            <a:gd name="connsiteX3" fmla="*/ 2996 w 10006"/>
            <a:gd name="connsiteY3" fmla="*/ 3988 h 10000"/>
            <a:gd name="connsiteX4" fmla="*/ 4253 w 10006"/>
            <a:gd name="connsiteY4" fmla="*/ 4374 h 10000"/>
            <a:gd name="connsiteX5" fmla="*/ 3772 w 10006"/>
            <a:gd name="connsiteY5" fmla="*/ 4576 h 10000"/>
            <a:gd name="connsiteX6" fmla="*/ 4474 w 10006"/>
            <a:gd name="connsiteY6" fmla="*/ 4740 h 10000"/>
            <a:gd name="connsiteX7" fmla="*/ 3740 w 10006"/>
            <a:gd name="connsiteY7" fmla="*/ 4963 h 10000"/>
            <a:gd name="connsiteX8" fmla="*/ 4134 w 10006"/>
            <a:gd name="connsiteY8" fmla="*/ 5630 h 10000"/>
            <a:gd name="connsiteX9" fmla="*/ 4610 w 10006"/>
            <a:gd name="connsiteY9" fmla="*/ 6157 h 10000"/>
            <a:gd name="connsiteX10" fmla="*/ 4844 w 10006"/>
            <a:gd name="connsiteY10" fmla="*/ 6880 h 10000"/>
            <a:gd name="connsiteX11" fmla="*/ 5028 w 10006"/>
            <a:gd name="connsiteY11" fmla="*/ 7192 h 10000"/>
            <a:gd name="connsiteX12" fmla="*/ 5309 w 10006"/>
            <a:gd name="connsiteY12" fmla="*/ 7179 h 10000"/>
            <a:gd name="connsiteX13" fmla="*/ 5720 w 10006"/>
            <a:gd name="connsiteY13" fmla="*/ 8237 h 10000"/>
            <a:gd name="connsiteX14" fmla="*/ 4962 w 10006"/>
            <a:gd name="connsiteY14" fmla="*/ 8418 h 10000"/>
            <a:gd name="connsiteX15" fmla="*/ 2619 w 10006"/>
            <a:gd name="connsiteY15" fmla="*/ 9118 h 10000"/>
            <a:gd name="connsiteX16" fmla="*/ 159 w 10006"/>
            <a:gd name="connsiteY16" fmla="*/ 9615 h 10000"/>
            <a:gd name="connsiteX17" fmla="*/ 275 w 10006"/>
            <a:gd name="connsiteY17" fmla="*/ 9887 h 10000"/>
            <a:gd name="connsiteX18" fmla="*/ 1331 w 10006"/>
            <a:gd name="connsiteY18" fmla="*/ 9910 h 10000"/>
            <a:gd name="connsiteX19" fmla="*/ 2619 w 10006"/>
            <a:gd name="connsiteY19" fmla="*/ 10000 h 10000"/>
            <a:gd name="connsiteX20" fmla="*/ 5665 w 10006"/>
            <a:gd name="connsiteY20" fmla="*/ 9842 h 10000"/>
            <a:gd name="connsiteX21" fmla="*/ 8360 w 10006"/>
            <a:gd name="connsiteY21" fmla="*/ 9208 h 10000"/>
            <a:gd name="connsiteX22" fmla="*/ 10000 w 10006"/>
            <a:gd name="connsiteY22" fmla="*/ 8780 h 10000"/>
            <a:gd name="connsiteX23" fmla="*/ 8946 w 10006"/>
            <a:gd name="connsiteY23" fmla="*/ 8531 h 10000"/>
            <a:gd name="connsiteX24" fmla="*/ 9004 w 10006"/>
            <a:gd name="connsiteY24" fmla="*/ 8166 h 10000"/>
            <a:gd name="connsiteX25" fmla="*/ 7684 w 10006"/>
            <a:gd name="connsiteY25" fmla="*/ 8138 h 10000"/>
            <a:gd name="connsiteX26" fmla="*/ 7307 w 10006"/>
            <a:gd name="connsiteY26" fmla="*/ 7162 h 10000"/>
            <a:gd name="connsiteX27" fmla="*/ 7531 w 10006"/>
            <a:gd name="connsiteY27" fmla="*/ 7139 h 10000"/>
            <a:gd name="connsiteX28" fmla="*/ 7638 w 10006"/>
            <a:gd name="connsiteY28" fmla="*/ 6021 h 10000"/>
            <a:gd name="connsiteX29" fmla="*/ 7690 w 10006"/>
            <a:gd name="connsiteY29" fmla="*/ 5704 h 10000"/>
            <a:gd name="connsiteX30" fmla="*/ 7793 w 10006"/>
            <a:gd name="connsiteY30" fmla="*/ 5275 h 10000"/>
            <a:gd name="connsiteX31" fmla="*/ 7456 w 10006"/>
            <a:gd name="connsiteY31" fmla="*/ 5064 h 10000"/>
            <a:gd name="connsiteX32" fmla="*/ 7668 w 10006"/>
            <a:gd name="connsiteY32" fmla="*/ 4988 h 10000"/>
            <a:gd name="connsiteX33" fmla="*/ 7539 w 10006"/>
            <a:gd name="connsiteY33" fmla="*/ 4823 h 10000"/>
            <a:gd name="connsiteX34" fmla="*/ 6657 w 10006"/>
            <a:gd name="connsiteY34" fmla="*/ 4719 h 10000"/>
            <a:gd name="connsiteX35" fmla="*/ 7127 w 10006"/>
            <a:gd name="connsiteY35" fmla="*/ 4508 h 10000"/>
            <a:gd name="connsiteX36" fmla="*/ 6310 w 10006"/>
            <a:gd name="connsiteY36" fmla="*/ 4351 h 10000"/>
            <a:gd name="connsiteX37" fmla="*/ 7636 w 10006"/>
            <a:gd name="connsiteY37" fmla="*/ 3980 h 10000"/>
            <a:gd name="connsiteX38" fmla="*/ 8732 w 10006"/>
            <a:gd name="connsiteY38" fmla="*/ 2664 h 10000"/>
            <a:gd name="connsiteX39" fmla="*/ 9262 w 10006"/>
            <a:gd name="connsiteY39" fmla="*/ 1339 h 10000"/>
            <a:gd name="connsiteX40" fmla="*/ 9209 w 10006"/>
            <a:gd name="connsiteY40" fmla="*/ 565 h 10000"/>
            <a:gd name="connsiteX41" fmla="*/ 8828 w 10006"/>
            <a:gd name="connsiteY41" fmla="*/ 0 h 10000"/>
            <a:gd name="connsiteX42" fmla="*/ 6602 w 10006"/>
            <a:gd name="connsiteY42" fmla="*/ 459 h 10000"/>
            <a:gd name="connsiteX43" fmla="*/ 3087 w 10006"/>
            <a:gd name="connsiteY43" fmla="*/ 753 h 10000"/>
            <a:gd name="connsiteX44" fmla="*/ 1675 w 10006"/>
            <a:gd name="connsiteY44" fmla="*/ 934 h 10000"/>
            <a:gd name="connsiteX45" fmla="*/ 0 w 10006"/>
            <a:gd name="connsiteY45" fmla="*/ 1363 h 10000"/>
            <a:gd name="connsiteX0" fmla="*/ 0 w 9777"/>
            <a:gd name="connsiteY0" fmla="*/ 1363 h 10000"/>
            <a:gd name="connsiteX1" fmla="*/ 931 w 9777"/>
            <a:gd name="connsiteY1" fmla="*/ 1868 h 10000"/>
            <a:gd name="connsiteX2" fmla="*/ 1517 w 9777"/>
            <a:gd name="connsiteY2" fmla="*/ 2653 h 10000"/>
            <a:gd name="connsiteX3" fmla="*/ 2996 w 9777"/>
            <a:gd name="connsiteY3" fmla="*/ 3988 h 10000"/>
            <a:gd name="connsiteX4" fmla="*/ 4253 w 9777"/>
            <a:gd name="connsiteY4" fmla="*/ 4374 h 10000"/>
            <a:gd name="connsiteX5" fmla="*/ 3772 w 9777"/>
            <a:gd name="connsiteY5" fmla="*/ 4576 h 10000"/>
            <a:gd name="connsiteX6" fmla="*/ 4474 w 9777"/>
            <a:gd name="connsiteY6" fmla="*/ 4740 h 10000"/>
            <a:gd name="connsiteX7" fmla="*/ 3740 w 9777"/>
            <a:gd name="connsiteY7" fmla="*/ 4963 h 10000"/>
            <a:gd name="connsiteX8" fmla="*/ 4134 w 9777"/>
            <a:gd name="connsiteY8" fmla="*/ 5630 h 10000"/>
            <a:gd name="connsiteX9" fmla="*/ 4610 w 9777"/>
            <a:gd name="connsiteY9" fmla="*/ 6157 h 10000"/>
            <a:gd name="connsiteX10" fmla="*/ 4844 w 9777"/>
            <a:gd name="connsiteY10" fmla="*/ 6880 h 10000"/>
            <a:gd name="connsiteX11" fmla="*/ 5028 w 9777"/>
            <a:gd name="connsiteY11" fmla="*/ 7192 h 10000"/>
            <a:gd name="connsiteX12" fmla="*/ 5309 w 9777"/>
            <a:gd name="connsiteY12" fmla="*/ 7179 h 10000"/>
            <a:gd name="connsiteX13" fmla="*/ 5720 w 9777"/>
            <a:gd name="connsiteY13" fmla="*/ 8237 h 10000"/>
            <a:gd name="connsiteX14" fmla="*/ 4962 w 9777"/>
            <a:gd name="connsiteY14" fmla="*/ 8418 h 10000"/>
            <a:gd name="connsiteX15" fmla="*/ 2619 w 9777"/>
            <a:gd name="connsiteY15" fmla="*/ 9118 h 10000"/>
            <a:gd name="connsiteX16" fmla="*/ 159 w 9777"/>
            <a:gd name="connsiteY16" fmla="*/ 9615 h 10000"/>
            <a:gd name="connsiteX17" fmla="*/ 275 w 9777"/>
            <a:gd name="connsiteY17" fmla="*/ 9887 h 10000"/>
            <a:gd name="connsiteX18" fmla="*/ 1331 w 9777"/>
            <a:gd name="connsiteY18" fmla="*/ 9910 h 10000"/>
            <a:gd name="connsiteX19" fmla="*/ 2619 w 9777"/>
            <a:gd name="connsiteY19" fmla="*/ 10000 h 10000"/>
            <a:gd name="connsiteX20" fmla="*/ 5665 w 9777"/>
            <a:gd name="connsiteY20" fmla="*/ 9842 h 10000"/>
            <a:gd name="connsiteX21" fmla="*/ 8360 w 9777"/>
            <a:gd name="connsiteY21" fmla="*/ 9208 h 10000"/>
            <a:gd name="connsiteX22" fmla="*/ 9769 w 9777"/>
            <a:gd name="connsiteY22" fmla="*/ 8914 h 10000"/>
            <a:gd name="connsiteX23" fmla="*/ 8946 w 9777"/>
            <a:gd name="connsiteY23" fmla="*/ 8531 h 10000"/>
            <a:gd name="connsiteX24" fmla="*/ 9004 w 9777"/>
            <a:gd name="connsiteY24" fmla="*/ 8166 h 10000"/>
            <a:gd name="connsiteX25" fmla="*/ 7684 w 9777"/>
            <a:gd name="connsiteY25" fmla="*/ 8138 h 10000"/>
            <a:gd name="connsiteX26" fmla="*/ 7307 w 9777"/>
            <a:gd name="connsiteY26" fmla="*/ 7162 h 10000"/>
            <a:gd name="connsiteX27" fmla="*/ 7531 w 9777"/>
            <a:gd name="connsiteY27" fmla="*/ 7139 h 10000"/>
            <a:gd name="connsiteX28" fmla="*/ 7638 w 9777"/>
            <a:gd name="connsiteY28" fmla="*/ 6021 h 10000"/>
            <a:gd name="connsiteX29" fmla="*/ 7690 w 9777"/>
            <a:gd name="connsiteY29" fmla="*/ 5704 h 10000"/>
            <a:gd name="connsiteX30" fmla="*/ 7793 w 9777"/>
            <a:gd name="connsiteY30" fmla="*/ 5275 h 10000"/>
            <a:gd name="connsiteX31" fmla="*/ 7456 w 9777"/>
            <a:gd name="connsiteY31" fmla="*/ 5064 h 10000"/>
            <a:gd name="connsiteX32" fmla="*/ 7668 w 9777"/>
            <a:gd name="connsiteY32" fmla="*/ 4988 h 10000"/>
            <a:gd name="connsiteX33" fmla="*/ 7539 w 9777"/>
            <a:gd name="connsiteY33" fmla="*/ 4823 h 10000"/>
            <a:gd name="connsiteX34" fmla="*/ 6657 w 9777"/>
            <a:gd name="connsiteY34" fmla="*/ 4719 h 10000"/>
            <a:gd name="connsiteX35" fmla="*/ 7127 w 9777"/>
            <a:gd name="connsiteY35" fmla="*/ 4508 h 10000"/>
            <a:gd name="connsiteX36" fmla="*/ 6310 w 9777"/>
            <a:gd name="connsiteY36" fmla="*/ 4351 h 10000"/>
            <a:gd name="connsiteX37" fmla="*/ 7636 w 9777"/>
            <a:gd name="connsiteY37" fmla="*/ 3980 h 10000"/>
            <a:gd name="connsiteX38" fmla="*/ 8732 w 9777"/>
            <a:gd name="connsiteY38" fmla="*/ 2664 h 10000"/>
            <a:gd name="connsiteX39" fmla="*/ 9262 w 9777"/>
            <a:gd name="connsiteY39" fmla="*/ 1339 h 10000"/>
            <a:gd name="connsiteX40" fmla="*/ 9209 w 9777"/>
            <a:gd name="connsiteY40" fmla="*/ 565 h 10000"/>
            <a:gd name="connsiteX41" fmla="*/ 8828 w 9777"/>
            <a:gd name="connsiteY41" fmla="*/ 0 h 10000"/>
            <a:gd name="connsiteX42" fmla="*/ 6602 w 9777"/>
            <a:gd name="connsiteY42" fmla="*/ 459 h 10000"/>
            <a:gd name="connsiteX43" fmla="*/ 3087 w 9777"/>
            <a:gd name="connsiteY43" fmla="*/ 753 h 10000"/>
            <a:gd name="connsiteX44" fmla="*/ 1675 w 9777"/>
            <a:gd name="connsiteY44" fmla="*/ 934 h 10000"/>
            <a:gd name="connsiteX45" fmla="*/ 0 w 9777"/>
            <a:gd name="connsiteY45" fmla="*/ 1363 h 10000"/>
            <a:gd name="connsiteX0" fmla="*/ 0 w 10007"/>
            <a:gd name="connsiteY0" fmla="*/ 1363 h 10000"/>
            <a:gd name="connsiteX1" fmla="*/ 952 w 10007"/>
            <a:gd name="connsiteY1" fmla="*/ 1868 h 10000"/>
            <a:gd name="connsiteX2" fmla="*/ 1552 w 10007"/>
            <a:gd name="connsiteY2" fmla="*/ 2653 h 10000"/>
            <a:gd name="connsiteX3" fmla="*/ 3064 w 10007"/>
            <a:gd name="connsiteY3" fmla="*/ 3988 h 10000"/>
            <a:gd name="connsiteX4" fmla="*/ 4350 w 10007"/>
            <a:gd name="connsiteY4" fmla="*/ 4374 h 10000"/>
            <a:gd name="connsiteX5" fmla="*/ 3858 w 10007"/>
            <a:gd name="connsiteY5" fmla="*/ 4576 h 10000"/>
            <a:gd name="connsiteX6" fmla="*/ 4576 w 10007"/>
            <a:gd name="connsiteY6" fmla="*/ 4740 h 10000"/>
            <a:gd name="connsiteX7" fmla="*/ 3825 w 10007"/>
            <a:gd name="connsiteY7" fmla="*/ 4963 h 10000"/>
            <a:gd name="connsiteX8" fmla="*/ 4228 w 10007"/>
            <a:gd name="connsiteY8" fmla="*/ 5630 h 10000"/>
            <a:gd name="connsiteX9" fmla="*/ 4715 w 10007"/>
            <a:gd name="connsiteY9" fmla="*/ 6157 h 10000"/>
            <a:gd name="connsiteX10" fmla="*/ 4954 w 10007"/>
            <a:gd name="connsiteY10" fmla="*/ 6880 h 10000"/>
            <a:gd name="connsiteX11" fmla="*/ 5143 w 10007"/>
            <a:gd name="connsiteY11" fmla="*/ 7192 h 10000"/>
            <a:gd name="connsiteX12" fmla="*/ 5430 w 10007"/>
            <a:gd name="connsiteY12" fmla="*/ 7179 h 10000"/>
            <a:gd name="connsiteX13" fmla="*/ 5850 w 10007"/>
            <a:gd name="connsiteY13" fmla="*/ 8237 h 10000"/>
            <a:gd name="connsiteX14" fmla="*/ 5075 w 10007"/>
            <a:gd name="connsiteY14" fmla="*/ 8418 h 10000"/>
            <a:gd name="connsiteX15" fmla="*/ 2679 w 10007"/>
            <a:gd name="connsiteY15" fmla="*/ 9118 h 10000"/>
            <a:gd name="connsiteX16" fmla="*/ 163 w 10007"/>
            <a:gd name="connsiteY16" fmla="*/ 9615 h 10000"/>
            <a:gd name="connsiteX17" fmla="*/ 281 w 10007"/>
            <a:gd name="connsiteY17" fmla="*/ 9887 h 10000"/>
            <a:gd name="connsiteX18" fmla="*/ 1361 w 10007"/>
            <a:gd name="connsiteY18" fmla="*/ 9910 h 10000"/>
            <a:gd name="connsiteX19" fmla="*/ 2679 w 10007"/>
            <a:gd name="connsiteY19" fmla="*/ 10000 h 10000"/>
            <a:gd name="connsiteX20" fmla="*/ 5794 w 10007"/>
            <a:gd name="connsiteY20" fmla="*/ 9842 h 10000"/>
            <a:gd name="connsiteX21" fmla="*/ 8551 w 10007"/>
            <a:gd name="connsiteY21" fmla="*/ 9208 h 10000"/>
            <a:gd name="connsiteX22" fmla="*/ 9992 w 10007"/>
            <a:gd name="connsiteY22" fmla="*/ 8914 h 10000"/>
            <a:gd name="connsiteX23" fmla="*/ 9150 w 10007"/>
            <a:gd name="connsiteY23" fmla="*/ 8531 h 10000"/>
            <a:gd name="connsiteX24" fmla="*/ 9209 w 10007"/>
            <a:gd name="connsiteY24" fmla="*/ 8166 h 10000"/>
            <a:gd name="connsiteX25" fmla="*/ 7859 w 10007"/>
            <a:gd name="connsiteY25" fmla="*/ 8138 h 10000"/>
            <a:gd name="connsiteX26" fmla="*/ 7474 w 10007"/>
            <a:gd name="connsiteY26" fmla="*/ 7162 h 10000"/>
            <a:gd name="connsiteX27" fmla="*/ 7703 w 10007"/>
            <a:gd name="connsiteY27" fmla="*/ 7139 h 10000"/>
            <a:gd name="connsiteX28" fmla="*/ 7812 w 10007"/>
            <a:gd name="connsiteY28" fmla="*/ 6021 h 10000"/>
            <a:gd name="connsiteX29" fmla="*/ 7865 w 10007"/>
            <a:gd name="connsiteY29" fmla="*/ 5704 h 10000"/>
            <a:gd name="connsiteX30" fmla="*/ 7971 w 10007"/>
            <a:gd name="connsiteY30" fmla="*/ 5275 h 10000"/>
            <a:gd name="connsiteX31" fmla="*/ 7626 w 10007"/>
            <a:gd name="connsiteY31" fmla="*/ 5064 h 10000"/>
            <a:gd name="connsiteX32" fmla="*/ 7843 w 10007"/>
            <a:gd name="connsiteY32" fmla="*/ 4988 h 10000"/>
            <a:gd name="connsiteX33" fmla="*/ 7711 w 10007"/>
            <a:gd name="connsiteY33" fmla="*/ 4823 h 10000"/>
            <a:gd name="connsiteX34" fmla="*/ 6809 w 10007"/>
            <a:gd name="connsiteY34" fmla="*/ 4719 h 10000"/>
            <a:gd name="connsiteX35" fmla="*/ 7290 w 10007"/>
            <a:gd name="connsiteY35" fmla="*/ 4508 h 10000"/>
            <a:gd name="connsiteX36" fmla="*/ 6454 w 10007"/>
            <a:gd name="connsiteY36" fmla="*/ 4351 h 10000"/>
            <a:gd name="connsiteX37" fmla="*/ 7810 w 10007"/>
            <a:gd name="connsiteY37" fmla="*/ 3980 h 10000"/>
            <a:gd name="connsiteX38" fmla="*/ 8931 w 10007"/>
            <a:gd name="connsiteY38" fmla="*/ 2664 h 10000"/>
            <a:gd name="connsiteX39" fmla="*/ 9473 w 10007"/>
            <a:gd name="connsiteY39" fmla="*/ 1339 h 10000"/>
            <a:gd name="connsiteX40" fmla="*/ 9419 w 10007"/>
            <a:gd name="connsiteY40" fmla="*/ 565 h 10000"/>
            <a:gd name="connsiteX41" fmla="*/ 9029 w 10007"/>
            <a:gd name="connsiteY41" fmla="*/ 0 h 10000"/>
            <a:gd name="connsiteX42" fmla="*/ 6753 w 10007"/>
            <a:gd name="connsiteY42" fmla="*/ 459 h 10000"/>
            <a:gd name="connsiteX43" fmla="*/ 3157 w 10007"/>
            <a:gd name="connsiteY43" fmla="*/ 753 h 10000"/>
            <a:gd name="connsiteX44" fmla="*/ 1713 w 10007"/>
            <a:gd name="connsiteY44" fmla="*/ 934 h 10000"/>
            <a:gd name="connsiteX45" fmla="*/ 0 w 10007"/>
            <a:gd name="connsiteY45" fmla="*/ 1363 h 10000"/>
            <a:gd name="connsiteX0" fmla="*/ 0 w 10007"/>
            <a:gd name="connsiteY0" fmla="*/ 1363 h 10000"/>
            <a:gd name="connsiteX1" fmla="*/ 952 w 10007"/>
            <a:gd name="connsiteY1" fmla="*/ 1868 h 10000"/>
            <a:gd name="connsiteX2" fmla="*/ 1552 w 10007"/>
            <a:gd name="connsiteY2" fmla="*/ 2653 h 10000"/>
            <a:gd name="connsiteX3" fmla="*/ 3064 w 10007"/>
            <a:gd name="connsiteY3" fmla="*/ 3988 h 10000"/>
            <a:gd name="connsiteX4" fmla="*/ 4350 w 10007"/>
            <a:gd name="connsiteY4" fmla="*/ 4374 h 10000"/>
            <a:gd name="connsiteX5" fmla="*/ 3858 w 10007"/>
            <a:gd name="connsiteY5" fmla="*/ 4576 h 10000"/>
            <a:gd name="connsiteX6" fmla="*/ 4576 w 10007"/>
            <a:gd name="connsiteY6" fmla="*/ 4740 h 10000"/>
            <a:gd name="connsiteX7" fmla="*/ 3825 w 10007"/>
            <a:gd name="connsiteY7" fmla="*/ 4963 h 10000"/>
            <a:gd name="connsiteX8" fmla="*/ 4228 w 10007"/>
            <a:gd name="connsiteY8" fmla="*/ 5630 h 10000"/>
            <a:gd name="connsiteX9" fmla="*/ 4715 w 10007"/>
            <a:gd name="connsiteY9" fmla="*/ 6157 h 10000"/>
            <a:gd name="connsiteX10" fmla="*/ 4954 w 10007"/>
            <a:gd name="connsiteY10" fmla="*/ 6880 h 10000"/>
            <a:gd name="connsiteX11" fmla="*/ 5143 w 10007"/>
            <a:gd name="connsiteY11" fmla="*/ 7192 h 10000"/>
            <a:gd name="connsiteX12" fmla="*/ 5430 w 10007"/>
            <a:gd name="connsiteY12" fmla="*/ 7179 h 10000"/>
            <a:gd name="connsiteX13" fmla="*/ 5850 w 10007"/>
            <a:gd name="connsiteY13" fmla="*/ 8237 h 10000"/>
            <a:gd name="connsiteX14" fmla="*/ 5075 w 10007"/>
            <a:gd name="connsiteY14" fmla="*/ 8418 h 10000"/>
            <a:gd name="connsiteX15" fmla="*/ 2679 w 10007"/>
            <a:gd name="connsiteY15" fmla="*/ 9118 h 10000"/>
            <a:gd name="connsiteX16" fmla="*/ 163 w 10007"/>
            <a:gd name="connsiteY16" fmla="*/ 9615 h 10000"/>
            <a:gd name="connsiteX17" fmla="*/ 281 w 10007"/>
            <a:gd name="connsiteY17" fmla="*/ 9887 h 10000"/>
            <a:gd name="connsiteX18" fmla="*/ 1361 w 10007"/>
            <a:gd name="connsiteY18" fmla="*/ 9910 h 10000"/>
            <a:gd name="connsiteX19" fmla="*/ 2679 w 10007"/>
            <a:gd name="connsiteY19" fmla="*/ 10000 h 10000"/>
            <a:gd name="connsiteX20" fmla="*/ 5794 w 10007"/>
            <a:gd name="connsiteY20" fmla="*/ 9842 h 10000"/>
            <a:gd name="connsiteX21" fmla="*/ 8551 w 10007"/>
            <a:gd name="connsiteY21" fmla="*/ 9208 h 10000"/>
            <a:gd name="connsiteX22" fmla="*/ 9992 w 10007"/>
            <a:gd name="connsiteY22" fmla="*/ 8914 h 10000"/>
            <a:gd name="connsiteX23" fmla="*/ 9307 w 10007"/>
            <a:gd name="connsiteY23" fmla="*/ 8499 h 10000"/>
            <a:gd name="connsiteX24" fmla="*/ 9209 w 10007"/>
            <a:gd name="connsiteY24" fmla="*/ 8166 h 10000"/>
            <a:gd name="connsiteX25" fmla="*/ 7859 w 10007"/>
            <a:gd name="connsiteY25" fmla="*/ 8138 h 10000"/>
            <a:gd name="connsiteX26" fmla="*/ 7474 w 10007"/>
            <a:gd name="connsiteY26" fmla="*/ 7162 h 10000"/>
            <a:gd name="connsiteX27" fmla="*/ 7703 w 10007"/>
            <a:gd name="connsiteY27" fmla="*/ 7139 h 10000"/>
            <a:gd name="connsiteX28" fmla="*/ 7812 w 10007"/>
            <a:gd name="connsiteY28" fmla="*/ 6021 h 10000"/>
            <a:gd name="connsiteX29" fmla="*/ 7865 w 10007"/>
            <a:gd name="connsiteY29" fmla="*/ 5704 h 10000"/>
            <a:gd name="connsiteX30" fmla="*/ 7971 w 10007"/>
            <a:gd name="connsiteY30" fmla="*/ 5275 h 10000"/>
            <a:gd name="connsiteX31" fmla="*/ 7626 w 10007"/>
            <a:gd name="connsiteY31" fmla="*/ 5064 h 10000"/>
            <a:gd name="connsiteX32" fmla="*/ 7843 w 10007"/>
            <a:gd name="connsiteY32" fmla="*/ 4988 h 10000"/>
            <a:gd name="connsiteX33" fmla="*/ 7711 w 10007"/>
            <a:gd name="connsiteY33" fmla="*/ 4823 h 10000"/>
            <a:gd name="connsiteX34" fmla="*/ 6809 w 10007"/>
            <a:gd name="connsiteY34" fmla="*/ 4719 h 10000"/>
            <a:gd name="connsiteX35" fmla="*/ 7290 w 10007"/>
            <a:gd name="connsiteY35" fmla="*/ 4508 h 10000"/>
            <a:gd name="connsiteX36" fmla="*/ 6454 w 10007"/>
            <a:gd name="connsiteY36" fmla="*/ 4351 h 10000"/>
            <a:gd name="connsiteX37" fmla="*/ 7810 w 10007"/>
            <a:gd name="connsiteY37" fmla="*/ 3980 h 10000"/>
            <a:gd name="connsiteX38" fmla="*/ 8931 w 10007"/>
            <a:gd name="connsiteY38" fmla="*/ 2664 h 10000"/>
            <a:gd name="connsiteX39" fmla="*/ 9473 w 10007"/>
            <a:gd name="connsiteY39" fmla="*/ 1339 h 10000"/>
            <a:gd name="connsiteX40" fmla="*/ 9419 w 10007"/>
            <a:gd name="connsiteY40" fmla="*/ 565 h 10000"/>
            <a:gd name="connsiteX41" fmla="*/ 9029 w 10007"/>
            <a:gd name="connsiteY41" fmla="*/ 0 h 10000"/>
            <a:gd name="connsiteX42" fmla="*/ 6753 w 10007"/>
            <a:gd name="connsiteY42" fmla="*/ 459 h 10000"/>
            <a:gd name="connsiteX43" fmla="*/ 3157 w 10007"/>
            <a:gd name="connsiteY43" fmla="*/ 753 h 10000"/>
            <a:gd name="connsiteX44" fmla="*/ 1713 w 10007"/>
            <a:gd name="connsiteY44" fmla="*/ 934 h 10000"/>
            <a:gd name="connsiteX45" fmla="*/ 0 w 10007"/>
            <a:gd name="connsiteY45" fmla="*/ 1363 h 10000"/>
            <a:gd name="connsiteX0" fmla="*/ 0 w 10007"/>
            <a:gd name="connsiteY0" fmla="*/ 1363 h 10000"/>
            <a:gd name="connsiteX1" fmla="*/ 952 w 10007"/>
            <a:gd name="connsiteY1" fmla="*/ 1868 h 10000"/>
            <a:gd name="connsiteX2" fmla="*/ 1552 w 10007"/>
            <a:gd name="connsiteY2" fmla="*/ 2653 h 10000"/>
            <a:gd name="connsiteX3" fmla="*/ 3064 w 10007"/>
            <a:gd name="connsiteY3" fmla="*/ 3988 h 10000"/>
            <a:gd name="connsiteX4" fmla="*/ 4350 w 10007"/>
            <a:gd name="connsiteY4" fmla="*/ 4374 h 10000"/>
            <a:gd name="connsiteX5" fmla="*/ 3858 w 10007"/>
            <a:gd name="connsiteY5" fmla="*/ 4576 h 10000"/>
            <a:gd name="connsiteX6" fmla="*/ 4576 w 10007"/>
            <a:gd name="connsiteY6" fmla="*/ 4740 h 10000"/>
            <a:gd name="connsiteX7" fmla="*/ 3825 w 10007"/>
            <a:gd name="connsiteY7" fmla="*/ 4963 h 10000"/>
            <a:gd name="connsiteX8" fmla="*/ 4228 w 10007"/>
            <a:gd name="connsiteY8" fmla="*/ 5630 h 10000"/>
            <a:gd name="connsiteX9" fmla="*/ 4715 w 10007"/>
            <a:gd name="connsiteY9" fmla="*/ 6157 h 10000"/>
            <a:gd name="connsiteX10" fmla="*/ 4954 w 10007"/>
            <a:gd name="connsiteY10" fmla="*/ 6880 h 10000"/>
            <a:gd name="connsiteX11" fmla="*/ 5143 w 10007"/>
            <a:gd name="connsiteY11" fmla="*/ 7192 h 10000"/>
            <a:gd name="connsiteX12" fmla="*/ 5430 w 10007"/>
            <a:gd name="connsiteY12" fmla="*/ 7179 h 10000"/>
            <a:gd name="connsiteX13" fmla="*/ 5850 w 10007"/>
            <a:gd name="connsiteY13" fmla="*/ 8237 h 10000"/>
            <a:gd name="connsiteX14" fmla="*/ 5075 w 10007"/>
            <a:gd name="connsiteY14" fmla="*/ 8418 h 10000"/>
            <a:gd name="connsiteX15" fmla="*/ 2679 w 10007"/>
            <a:gd name="connsiteY15" fmla="*/ 9118 h 10000"/>
            <a:gd name="connsiteX16" fmla="*/ 163 w 10007"/>
            <a:gd name="connsiteY16" fmla="*/ 9615 h 10000"/>
            <a:gd name="connsiteX17" fmla="*/ 281 w 10007"/>
            <a:gd name="connsiteY17" fmla="*/ 9887 h 10000"/>
            <a:gd name="connsiteX18" fmla="*/ 1361 w 10007"/>
            <a:gd name="connsiteY18" fmla="*/ 9910 h 10000"/>
            <a:gd name="connsiteX19" fmla="*/ 2679 w 10007"/>
            <a:gd name="connsiteY19" fmla="*/ 10000 h 10000"/>
            <a:gd name="connsiteX20" fmla="*/ 5794 w 10007"/>
            <a:gd name="connsiteY20" fmla="*/ 9842 h 10000"/>
            <a:gd name="connsiteX21" fmla="*/ 8551 w 10007"/>
            <a:gd name="connsiteY21" fmla="*/ 9208 h 10000"/>
            <a:gd name="connsiteX22" fmla="*/ 9992 w 10007"/>
            <a:gd name="connsiteY22" fmla="*/ 8914 h 10000"/>
            <a:gd name="connsiteX23" fmla="*/ 9307 w 10007"/>
            <a:gd name="connsiteY23" fmla="*/ 8499 h 10000"/>
            <a:gd name="connsiteX24" fmla="*/ 9209 w 10007"/>
            <a:gd name="connsiteY24" fmla="*/ 8166 h 10000"/>
            <a:gd name="connsiteX25" fmla="*/ 7859 w 10007"/>
            <a:gd name="connsiteY25" fmla="*/ 8138 h 10000"/>
            <a:gd name="connsiteX26" fmla="*/ 7474 w 10007"/>
            <a:gd name="connsiteY26" fmla="*/ 7162 h 10000"/>
            <a:gd name="connsiteX27" fmla="*/ 7703 w 10007"/>
            <a:gd name="connsiteY27" fmla="*/ 7139 h 10000"/>
            <a:gd name="connsiteX28" fmla="*/ 7812 w 10007"/>
            <a:gd name="connsiteY28" fmla="*/ 6021 h 10000"/>
            <a:gd name="connsiteX29" fmla="*/ 7865 w 10007"/>
            <a:gd name="connsiteY29" fmla="*/ 5704 h 10000"/>
            <a:gd name="connsiteX30" fmla="*/ 7971 w 10007"/>
            <a:gd name="connsiteY30" fmla="*/ 5275 h 10000"/>
            <a:gd name="connsiteX31" fmla="*/ 7626 w 10007"/>
            <a:gd name="connsiteY31" fmla="*/ 5064 h 10000"/>
            <a:gd name="connsiteX32" fmla="*/ 7843 w 10007"/>
            <a:gd name="connsiteY32" fmla="*/ 4988 h 10000"/>
            <a:gd name="connsiteX33" fmla="*/ 7711 w 10007"/>
            <a:gd name="connsiteY33" fmla="*/ 4823 h 10000"/>
            <a:gd name="connsiteX34" fmla="*/ 6809 w 10007"/>
            <a:gd name="connsiteY34" fmla="*/ 4719 h 10000"/>
            <a:gd name="connsiteX35" fmla="*/ 7290 w 10007"/>
            <a:gd name="connsiteY35" fmla="*/ 4508 h 10000"/>
            <a:gd name="connsiteX36" fmla="*/ 6454 w 10007"/>
            <a:gd name="connsiteY36" fmla="*/ 4351 h 10000"/>
            <a:gd name="connsiteX37" fmla="*/ 7810 w 10007"/>
            <a:gd name="connsiteY37" fmla="*/ 3980 h 10000"/>
            <a:gd name="connsiteX38" fmla="*/ 8931 w 10007"/>
            <a:gd name="connsiteY38" fmla="*/ 2664 h 10000"/>
            <a:gd name="connsiteX39" fmla="*/ 9473 w 10007"/>
            <a:gd name="connsiteY39" fmla="*/ 1339 h 10000"/>
            <a:gd name="connsiteX40" fmla="*/ 9419 w 10007"/>
            <a:gd name="connsiteY40" fmla="*/ 565 h 10000"/>
            <a:gd name="connsiteX41" fmla="*/ 9029 w 10007"/>
            <a:gd name="connsiteY41" fmla="*/ 0 h 10000"/>
            <a:gd name="connsiteX42" fmla="*/ 6753 w 10007"/>
            <a:gd name="connsiteY42" fmla="*/ 459 h 10000"/>
            <a:gd name="connsiteX43" fmla="*/ 3157 w 10007"/>
            <a:gd name="connsiteY43" fmla="*/ 753 h 10000"/>
            <a:gd name="connsiteX44" fmla="*/ 1713 w 10007"/>
            <a:gd name="connsiteY44" fmla="*/ 934 h 10000"/>
            <a:gd name="connsiteX45" fmla="*/ 0 w 10007"/>
            <a:gd name="connsiteY45" fmla="*/ 1363 h 10000"/>
            <a:gd name="connsiteX0" fmla="*/ 0 w 10017"/>
            <a:gd name="connsiteY0" fmla="*/ 1363 h 10000"/>
            <a:gd name="connsiteX1" fmla="*/ 952 w 10017"/>
            <a:gd name="connsiteY1" fmla="*/ 1868 h 10000"/>
            <a:gd name="connsiteX2" fmla="*/ 1552 w 10017"/>
            <a:gd name="connsiteY2" fmla="*/ 2653 h 10000"/>
            <a:gd name="connsiteX3" fmla="*/ 3064 w 10017"/>
            <a:gd name="connsiteY3" fmla="*/ 3988 h 10000"/>
            <a:gd name="connsiteX4" fmla="*/ 4350 w 10017"/>
            <a:gd name="connsiteY4" fmla="*/ 4374 h 10000"/>
            <a:gd name="connsiteX5" fmla="*/ 3858 w 10017"/>
            <a:gd name="connsiteY5" fmla="*/ 4576 h 10000"/>
            <a:gd name="connsiteX6" fmla="*/ 4576 w 10017"/>
            <a:gd name="connsiteY6" fmla="*/ 4740 h 10000"/>
            <a:gd name="connsiteX7" fmla="*/ 3825 w 10017"/>
            <a:gd name="connsiteY7" fmla="*/ 4963 h 10000"/>
            <a:gd name="connsiteX8" fmla="*/ 4228 w 10017"/>
            <a:gd name="connsiteY8" fmla="*/ 5630 h 10000"/>
            <a:gd name="connsiteX9" fmla="*/ 4715 w 10017"/>
            <a:gd name="connsiteY9" fmla="*/ 6157 h 10000"/>
            <a:gd name="connsiteX10" fmla="*/ 4954 w 10017"/>
            <a:gd name="connsiteY10" fmla="*/ 6880 h 10000"/>
            <a:gd name="connsiteX11" fmla="*/ 5143 w 10017"/>
            <a:gd name="connsiteY11" fmla="*/ 7192 h 10000"/>
            <a:gd name="connsiteX12" fmla="*/ 5430 w 10017"/>
            <a:gd name="connsiteY12" fmla="*/ 7179 h 10000"/>
            <a:gd name="connsiteX13" fmla="*/ 5850 w 10017"/>
            <a:gd name="connsiteY13" fmla="*/ 8237 h 10000"/>
            <a:gd name="connsiteX14" fmla="*/ 5075 w 10017"/>
            <a:gd name="connsiteY14" fmla="*/ 8418 h 10000"/>
            <a:gd name="connsiteX15" fmla="*/ 2679 w 10017"/>
            <a:gd name="connsiteY15" fmla="*/ 9118 h 10000"/>
            <a:gd name="connsiteX16" fmla="*/ 163 w 10017"/>
            <a:gd name="connsiteY16" fmla="*/ 9615 h 10000"/>
            <a:gd name="connsiteX17" fmla="*/ 281 w 10017"/>
            <a:gd name="connsiteY17" fmla="*/ 9887 h 10000"/>
            <a:gd name="connsiteX18" fmla="*/ 1361 w 10017"/>
            <a:gd name="connsiteY18" fmla="*/ 9910 h 10000"/>
            <a:gd name="connsiteX19" fmla="*/ 2679 w 10017"/>
            <a:gd name="connsiteY19" fmla="*/ 10000 h 10000"/>
            <a:gd name="connsiteX20" fmla="*/ 5794 w 10017"/>
            <a:gd name="connsiteY20" fmla="*/ 9842 h 10000"/>
            <a:gd name="connsiteX21" fmla="*/ 8551 w 10017"/>
            <a:gd name="connsiteY21" fmla="*/ 9208 h 10000"/>
            <a:gd name="connsiteX22" fmla="*/ 9992 w 10017"/>
            <a:gd name="connsiteY22" fmla="*/ 8914 h 10000"/>
            <a:gd name="connsiteX23" fmla="*/ 9464 w 10017"/>
            <a:gd name="connsiteY23" fmla="*/ 8494 h 10000"/>
            <a:gd name="connsiteX24" fmla="*/ 9209 w 10017"/>
            <a:gd name="connsiteY24" fmla="*/ 8166 h 10000"/>
            <a:gd name="connsiteX25" fmla="*/ 7859 w 10017"/>
            <a:gd name="connsiteY25" fmla="*/ 8138 h 10000"/>
            <a:gd name="connsiteX26" fmla="*/ 7474 w 10017"/>
            <a:gd name="connsiteY26" fmla="*/ 7162 h 10000"/>
            <a:gd name="connsiteX27" fmla="*/ 7703 w 10017"/>
            <a:gd name="connsiteY27" fmla="*/ 7139 h 10000"/>
            <a:gd name="connsiteX28" fmla="*/ 7812 w 10017"/>
            <a:gd name="connsiteY28" fmla="*/ 6021 h 10000"/>
            <a:gd name="connsiteX29" fmla="*/ 7865 w 10017"/>
            <a:gd name="connsiteY29" fmla="*/ 5704 h 10000"/>
            <a:gd name="connsiteX30" fmla="*/ 7971 w 10017"/>
            <a:gd name="connsiteY30" fmla="*/ 5275 h 10000"/>
            <a:gd name="connsiteX31" fmla="*/ 7626 w 10017"/>
            <a:gd name="connsiteY31" fmla="*/ 5064 h 10000"/>
            <a:gd name="connsiteX32" fmla="*/ 7843 w 10017"/>
            <a:gd name="connsiteY32" fmla="*/ 4988 h 10000"/>
            <a:gd name="connsiteX33" fmla="*/ 7711 w 10017"/>
            <a:gd name="connsiteY33" fmla="*/ 4823 h 10000"/>
            <a:gd name="connsiteX34" fmla="*/ 6809 w 10017"/>
            <a:gd name="connsiteY34" fmla="*/ 4719 h 10000"/>
            <a:gd name="connsiteX35" fmla="*/ 7290 w 10017"/>
            <a:gd name="connsiteY35" fmla="*/ 4508 h 10000"/>
            <a:gd name="connsiteX36" fmla="*/ 6454 w 10017"/>
            <a:gd name="connsiteY36" fmla="*/ 4351 h 10000"/>
            <a:gd name="connsiteX37" fmla="*/ 7810 w 10017"/>
            <a:gd name="connsiteY37" fmla="*/ 3980 h 10000"/>
            <a:gd name="connsiteX38" fmla="*/ 8931 w 10017"/>
            <a:gd name="connsiteY38" fmla="*/ 2664 h 10000"/>
            <a:gd name="connsiteX39" fmla="*/ 9473 w 10017"/>
            <a:gd name="connsiteY39" fmla="*/ 1339 h 10000"/>
            <a:gd name="connsiteX40" fmla="*/ 9419 w 10017"/>
            <a:gd name="connsiteY40" fmla="*/ 565 h 10000"/>
            <a:gd name="connsiteX41" fmla="*/ 9029 w 10017"/>
            <a:gd name="connsiteY41" fmla="*/ 0 h 10000"/>
            <a:gd name="connsiteX42" fmla="*/ 6753 w 10017"/>
            <a:gd name="connsiteY42" fmla="*/ 459 h 10000"/>
            <a:gd name="connsiteX43" fmla="*/ 3157 w 10017"/>
            <a:gd name="connsiteY43" fmla="*/ 753 h 10000"/>
            <a:gd name="connsiteX44" fmla="*/ 1713 w 10017"/>
            <a:gd name="connsiteY44" fmla="*/ 934 h 10000"/>
            <a:gd name="connsiteX45" fmla="*/ 0 w 10017"/>
            <a:gd name="connsiteY45" fmla="*/ 1363 h 10000"/>
            <a:gd name="connsiteX0" fmla="*/ 0 w 9904"/>
            <a:gd name="connsiteY0" fmla="*/ 1363 h 10000"/>
            <a:gd name="connsiteX1" fmla="*/ 952 w 9904"/>
            <a:gd name="connsiteY1" fmla="*/ 1868 h 10000"/>
            <a:gd name="connsiteX2" fmla="*/ 1552 w 9904"/>
            <a:gd name="connsiteY2" fmla="*/ 2653 h 10000"/>
            <a:gd name="connsiteX3" fmla="*/ 3064 w 9904"/>
            <a:gd name="connsiteY3" fmla="*/ 3988 h 10000"/>
            <a:gd name="connsiteX4" fmla="*/ 4350 w 9904"/>
            <a:gd name="connsiteY4" fmla="*/ 4374 h 10000"/>
            <a:gd name="connsiteX5" fmla="*/ 3858 w 9904"/>
            <a:gd name="connsiteY5" fmla="*/ 4576 h 10000"/>
            <a:gd name="connsiteX6" fmla="*/ 4576 w 9904"/>
            <a:gd name="connsiteY6" fmla="*/ 4740 h 10000"/>
            <a:gd name="connsiteX7" fmla="*/ 3825 w 9904"/>
            <a:gd name="connsiteY7" fmla="*/ 4963 h 10000"/>
            <a:gd name="connsiteX8" fmla="*/ 4228 w 9904"/>
            <a:gd name="connsiteY8" fmla="*/ 5630 h 10000"/>
            <a:gd name="connsiteX9" fmla="*/ 4715 w 9904"/>
            <a:gd name="connsiteY9" fmla="*/ 6157 h 10000"/>
            <a:gd name="connsiteX10" fmla="*/ 4954 w 9904"/>
            <a:gd name="connsiteY10" fmla="*/ 6880 h 10000"/>
            <a:gd name="connsiteX11" fmla="*/ 5143 w 9904"/>
            <a:gd name="connsiteY11" fmla="*/ 7192 h 10000"/>
            <a:gd name="connsiteX12" fmla="*/ 5430 w 9904"/>
            <a:gd name="connsiteY12" fmla="*/ 7179 h 10000"/>
            <a:gd name="connsiteX13" fmla="*/ 5850 w 9904"/>
            <a:gd name="connsiteY13" fmla="*/ 8237 h 10000"/>
            <a:gd name="connsiteX14" fmla="*/ 5075 w 9904"/>
            <a:gd name="connsiteY14" fmla="*/ 8418 h 10000"/>
            <a:gd name="connsiteX15" fmla="*/ 2679 w 9904"/>
            <a:gd name="connsiteY15" fmla="*/ 9118 h 10000"/>
            <a:gd name="connsiteX16" fmla="*/ 163 w 9904"/>
            <a:gd name="connsiteY16" fmla="*/ 9615 h 10000"/>
            <a:gd name="connsiteX17" fmla="*/ 281 w 9904"/>
            <a:gd name="connsiteY17" fmla="*/ 9887 h 10000"/>
            <a:gd name="connsiteX18" fmla="*/ 1361 w 9904"/>
            <a:gd name="connsiteY18" fmla="*/ 9910 h 10000"/>
            <a:gd name="connsiteX19" fmla="*/ 2679 w 9904"/>
            <a:gd name="connsiteY19" fmla="*/ 10000 h 10000"/>
            <a:gd name="connsiteX20" fmla="*/ 5794 w 9904"/>
            <a:gd name="connsiteY20" fmla="*/ 9842 h 10000"/>
            <a:gd name="connsiteX21" fmla="*/ 8551 w 9904"/>
            <a:gd name="connsiteY21" fmla="*/ 9208 h 10000"/>
            <a:gd name="connsiteX22" fmla="*/ 9874 w 9904"/>
            <a:gd name="connsiteY22" fmla="*/ 8941 h 10000"/>
            <a:gd name="connsiteX23" fmla="*/ 9464 w 9904"/>
            <a:gd name="connsiteY23" fmla="*/ 8494 h 10000"/>
            <a:gd name="connsiteX24" fmla="*/ 9209 w 9904"/>
            <a:gd name="connsiteY24" fmla="*/ 8166 h 10000"/>
            <a:gd name="connsiteX25" fmla="*/ 7859 w 9904"/>
            <a:gd name="connsiteY25" fmla="*/ 8138 h 10000"/>
            <a:gd name="connsiteX26" fmla="*/ 7474 w 9904"/>
            <a:gd name="connsiteY26" fmla="*/ 7162 h 10000"/>
            <a:gd name="connsiteX27" fmla="*/ 7703 w 9904"/>
            <a:gd name="connsiteY27" fmla="*/ 7139 h 10000"/>
            <a:gd name="connsiteX28" fmla="*/ 7812 w 9904"/>
            <a:gd name="connsiteY28" fmla="*/ 6021 h 10000"/>
            <a:gd name="connsiteX29" fmla="*/ 7865 w 9904"/>
            <a:gd name="connsiteY29" fmla="*/ 5704 h 10000"/>
            <a:gd name="connsiteX30" fmla="*/ 7971 w 9904"/>
            <a:gd name="connsiteY30" fmla="*/ 5275 h 10000"/>
            <a:gd name="connsiteX31" fmla="*/ 7626 w 9904"/>
            <a:gd name="connsiteY31" fmla="*/ 5064 h 10000"/>
            <a:gd name="connsiteX32" fmla="*/ 7843 w 9904"/>
            <a:gd name="connsiteY32" fmla="*/ 4988 h 10000"/>
            <a:gd name="connsiteX33" fmla="*/ 7711 w 9904"/>
            <a:gd name="connsiteY33" fmla="*/ 4823 h 10000"/>
            <a:gd name="connsiteX34" fmla="*/ 6809 w 9904"/>
            <a:gd name="connsiteY34" fmla="*/ 4719 h 10000"/>
            <a:gd name="connsiteX35" fmla="*/ 7290 w 9904"/>
            <a:gd name="connsiteY35" fmla="*/ 4508 h 10000"/>
            <a:gd name="connsiteX36" fmla="*/ 6454 w 9904"/>
            <a:gd name="connsiteY36" fmla="*/ 4351 h 10000"/>
            <a:gd name="connsiteX37" fmla="*/ 7810 w 9904"/>
            <a:gd name="connsiteY37" fmla="*/ 3980 h 10000"/>
            <a:gd name="connsiteX38" fmla="*/ 8931 w 9904"/>
            <a:gd name="connsiteY38" fmla="*/ 2664 h 10000"/>
            <a:gd name="connsiteX39" fmla="*/ 9473 w 9904"/>
            <a:gd name="connsiteY39" fmla="*/ 1339 h 10000"/>
            <a:gd name="connsiteX40" fmla="*/ 9419 w 9904"/>
            <a:gd name="connsiteY40" fmla="*/ 565 h 10000"/>
            <a:gd name="connsiteX41" fmla="*/ 9029 w 9904"/>
            <a:gd name="connsiteY41" fmla="*/ 0 h 10000"/>
            <a:gd name="connsiteX42" fmla="*/ 6753 w 9904"/>
            <a:gd name="connsiteY42" fmla="*/ 459 h 10000"/>
            <a:gd name="connsiteX43" fmla="*/ 3157 w 9904"/>
            <a:gd name="connsiteY43" fmla="*/ 753 h 10000"/>
            <a:gd name="connsiteX44" fmla="*/ 1713 w 9904"/>
            <a:gd name="connsiteY44" fmla="*/ 934 h 10000"/>
            <a:gd name="connsiteX45" fmla="*/ 0 w 9904"/>
            <a:gd name="connsiteY45" fmla="*/ 1363 h 10000"/>
            <a:gd name="connsiteX0" fmla="*/ 0 w 10027"/>
            <a:gd name="connsiteY0" fmla="*/ 1363 h 10000"/>
            <a:gd name="connsiteX1" fmla="*/ 961 w 10027"/>
            <a:gd name="connsiteY1" fmla="*/ 1868 h 10000"/>
            <a:gd name="connsiteX2" fmla="*/ 1567 w 10027"/>
            <a:gd name="connsiteY2" fmla="*/ 2653 h 10000"/>
            <a:gd name="connsiteX3" fmla="*/ 3094 w 10027"/>
            <a:gd name="connsiteY3" fmla="*/ 3988 h 10000"/>
            <a:gd name="connsiteX4" fmla="*/ 4392 w 10027"/>
            <a:gd name="connsiteY4" fmla="*/ 4374 h 10000"/>
            <a:gd name="connsiteX5" fmla="*/ 3895 w 10027"/>
            <a:gd name="connsiteY5" fmla="*/ 4576 h 10000"/>
            <a:gd name="connsiteX6" fmla="*/ 4620 w 10027"/>
            <a:gd name="connsiteY6" fmla="*/ 4740 h 10000"/>
            <a:gd name="connsiteX7" fmla="*/ 3862 w 10027"/>
            <a:gd name="connsiteY7" fmla="*/ 4963 h 10000"/>
            <a:gd name="connsiteX8" fmla="*/ 4269 w 10027"/>
            <a:gd name="connsiteY8" fmla="*/ 5630 h 10000"/>
            <a:gd name="connsiteX9" fmla="*/ 4761 w 10027"/>
            <a:gd name="connsiteY9" fmla="*/ 6157 h 10000"/>
            <a:gd name="connsiteX10" fmla="*/ 5002 w 10027"/>
            <a:gd name="connsiteY10" fmla="*/ 6880 h 10000"/>
            <a:gd name="connsiteX11" fmla="*/ 5193 w 10027"/>
            <a:gd name="connsiteY11" fmla="*/ 7192 h 10000"/>
            <a:gd name="connsiteX12" fmla="*/ 5483 w 10027"/>
            <a:gd name="connsiteY12" fmla="*/ 7179 h 10000"/>
            <a:gd name="connsiteX13" fmla="*/ 5907 w 10027"/>
            <a:gd name="connsiteY13" fmla="*/ 8237 h 10000"/>
            <a:gd name="connsiteX14" fmla="*/ 5124 w 10027"/>
            <a:gd name="connsiteY14" fmla="*/ 8418 h 10000"/>
            <a:gd name="connsiteX15" fmla="*/ 2705 w 10027"/>
            <a:gd name="connsiteY15" fmla="*/ 9118 h 10000"/>
            <a:gd name="connsiteX16" fmla="*/ 165 w 10027"/>
            <a:gd name="connsiteY16" fmla="*/ 9615 h 10000"/>
            <a:gd name="connsiteX17" fmla="*/ 284 w 10027"/>
            <a:gd name="connsiteY17" fmla="*/ 9887 h 10000"/>
            <a:gd name="connsiteX18" fmla="*/ 1374 w 10027"/>
            <a:gd name="connsiteY18" fmla="*/ 9910 h 10000"/>
            <a:gd name="connsiteX19" fmla="*/ 2705 w 10027"/>
            <a:gd name="connsiteY19" fmla="*/ 10000 h 10000"/>
            <a:gd name="connsiteX20" fmla="*/ 5850 w 10027"/>
            <a:gd name="connsiteY20" fmla="*/ 9842 h 10000"/>
            <a:gd name="connsiteX21" fmla="*/ 8177 w 10027"/>
            <a:gd name="connsiteY21" fmla="*/ 9304 h 10000"/>
            <a:gd name="connsiteX22" fmla="*/ 9970 w 10027"/>
            <a:gd name="connsiteY22" fmla="*/ 8941 h 10000"/>
            <a:gd name="connsiteX23" fmla="*/ 9556 w 10027"/>
            <a:gd name="connsiteY23" fmla="*/ 8494 h 10000"/>
            <a:gd name="connsiteX24" fmla="*/ 9298 w 10027"/>
            <a:gd name="connsiteY24" fmla="*/ 8166 h 10000"/>
            <a:gd name="connsiteX25" fmla="*/ 7935 w 10027"/>
            <a:gd name="connsiteY25" fmla="*/ 8138 h 10000"/>
            <a:gd name="connsiteX26" fmla="*/ 7546 w 10027"/>
            <a:gd name="connsiteY26" fmla="*/ 7162 h 10000"/>
            <a:gd name="connsiteX27" fmla="*/ 7778 w 10027"/>
            <a:gd name="connsiteY27" fmla="*/ 7139 h 10000"/>
            <a:gd name="connsiteX28" fmla="*/ 7888 w 10027"/>
            <a:gd name="connsiteY28" fmla="*/ 6021 h 10000"/>
            <a:gd name="connsiteX29" fmla="*/ 7941 w 10027"/>
            <a:gd name="connsiteY29" fmla="*/ 5704 h 10000"/>
            <a:gd name="connsiteX30" fmla="*/ 8048 w 10027"/>
            <a:gd name="connsiteY30" fmla="*/ 5275 h 10000"/>
            <a:gd name="connsiteX31" fmla="*/ 7700 w 10027"/>
            <a:gd name="connsiteY31" fmla="*/ 5064 h 10000"/>
            <a:gd name="connsiteX32" fmla="*/ 7919 w 10027"/>
            <a:gd name="connsiteY32" fmla="*/ 4988 h 10000"/>
            <a:gd name="connsiteX33" fmla="*/ 7786 w 10027"/>
            <a:gd name="connsiteY33" fmla="*/ 4823 h 10000"/>
            <a:gd name="connsiteX34" fmla="*/ 6875 w 10027"/>
            <a:gd name="connsiteY34" fmla="*/ 4719 h 10000"/>
            <a:gd name="connsiteX35" fmla="*/ 7361 w 10027"/>
            <a:gd name="connsiteY35" fmla="*/ 4508 h 10000"/>
            <a:gd name="connsiteX36" fmla="*/ 6517 w 10027"/>
            <a:gd name="connsiteY36" fmla="*/ 4351 h 10000"/>
            <a:gd name="connsiteX37" fmla="*/ 7886 w 10027"/>
            <a:gd name="connsiteY37" fmla="*/ 3980 h 10000"/>
            <a:gd name="connsiteX38" fmla="*/ 9018 w 10027"/>
            <a:gd name="connsiteY38" fmla="*/ 2664 h 10000"/>
            <a:gd name="connsiteX39" fmla="*/ 9565 w 10027"/>
            <a:gd name="connsiteY39" fmla="*/ 1339 h 10000"/>
            <a:gd name="connsiteX40" fmla="*/ 9510 w 10027"/>
            <a:gd name="connsiteY40" fmla="*/ 565 h 10000"/>
            <a:gd name="connsiteX41" fmla="*/ 9117 w 10027"/>
            <a:gd name="connsiteY41" fmla="*/ 0 h 10000"/>
            <a:gd name="connsiteX42" fmla="*/ 6818 w 10027"/>
            <a:gd name="connsiteY42" fmla="*/ 459 h 10000"/>
            <a:gd name="connsiteX43" fmla="*/ 3188 w 10027"/>
            <a:gd name="connsiteY43" fmla="*/ 753 h 10000"/>
            <a:gd name="connsiteX44" fmla="*/ 1730 w 10027"/>
            <a:gd name="connsiteY44" fmla="*/ 934 h 10000"/>
            <a:gd name="connsiteX45" fmla="*/ 0 w 10027"/>
            <a:gd name="connsiteY45" fmla="*/ 1363 h 10000"/>
            <a:gd name="connsiteX0" fmla="*/ 0 w 10027"/>
            <a:gd name="connsiteY0" fmla="*/ 1363 h 10000"/>
            <a:gd name="connsiteX1" fmla="*/ 961 w 10027"/>
            <a:gd name="connsiteY1" fmla="*/ 1868 h 10000"/>
            <a:gd name="connsiteX2" fmla="*/ 1567 w 10027"/>
            <a:gd name="connsiteY2" fmla="*/ 2653 h 10000"/>
            <a:gd name="connsiteX3" fmla="*/ 3094 w 10027"/>
            <a:gd name="connsiteY3" fmla="*/ 3988 h 10000"/>
            <a:gd name="connsiteX4" fmla="*/ 4392 w 10027"/>
            <a:gd name="connsiteY4" fmla="*/ 4374 h 10000"/>
            <a:gd name="connsiteX5" fmla="*/ 3895 w 10027"/>
            <a:gd name="connsiteY5" fmla="*/ 4576 h 10000"/>
            <a:gd name="connsiteX6" fmla="*/ 4620 w 10027"/>
            <a:gd name="connsiteY6" fmla="*/ 4740 h 10000"/>
            <a:gd name="connsiteX7" fmla="*/ 3862 w 10027"/>
            <a:gd name="connsiteY7" fmla="*/ 4963 h 10000"/>
            <a:gd name="connsiteX8" fmla="*/ 4269 w 10027"/>
            <a:gd name="connsiteY8" fmla="*/ 5630 h 10000"/>
            <a:gd name="connsiteX9" fmla="*/ 4761 w 10027"/>
            <a:gd name="connsiteY9" fmla="*/ 6157 h 10000"/>
            <a:gd name="connsiteX10" fmla="*/ 5002 w 10027"/>
            <a:gd name="connsiteY10" fmla="*/ 6880 h 10000"/>
            <a:gd name="connsiteX11" fmla="*/ 5193 w 10027"/>
            <a:gd name="connsiteY11" fmla="*/ 7192 h 10000"/>
            <a:gd name="connsiteX12" fmla="*/ 5483 w 10027"/>
            <a:gd name="connsiteY12" fmla="*/ 7179 h 10000"/>
            <a:gd name="connsiteX13" fmla="*/ 5907 w 10027"/>
            <a:gd name="connsiteY13" fmla="*/ 8237 h 10000"/>
            <a:gd name="connsiteX14" fmla="*/ 5124 w 10027"/>
            <a:gd name="connsiteY14" fmla="*/ 8418 h 10000"/>
            <a:gd name="connsiteX15" fmla="*/ 2705 w 10027"/>
            <a:gd name="connsiteY15" fmla="*/ 9118 h 10000"/>
            <a:gd name="connsiteX16" fmla="*/ 165 w 10027"/>
            <a:gd name="connsiteY16" fmla="*/ 9615 h 10000"/>
            <a:gd name="connsiteX17" fmla="*/ 284 w 10027"/>
            <a:gd name="connsiteY17" fmla="*/ 9887 h 10000"/>
            <a:gd name="connsiteX18" fmla="*/ 1374 w 10027"/>
            <a:gd name="connsiteY18" fmla="*/ 9910 h 10000"/>
            <a:gd name="connsiteX19" fmla="*/ 2705 w 10027"/>
            <a:gd name="connsiteY19" fmla="*/ 10000 h 10000"/>
            <a:gd name="connsiteX20" fmla="*/ 5850 w 10027"/>
            <a:gd name="connsiteY20" fmla="*/ 9842 h 10000"/>
            <a:gd name="connsiteX21" fmla="*/ 8177 w 10027"/>
            <a:gd name="connsiteY21" fmla="*/ 9304 h 10000"/>
            <a:gd name="connsiteX22" fmla="*/ 9970 w 10027"/>
            <a:gd name="connsiteY22" fmla="*/ 8941 h 10000"/>
            <a:gd name="connsiteX23" fmla="*/ 9556 w 10027"/>
            <a:gd name="connsiteY23" fmla="*/ 8494 h 10000"/>
            <a:gd name="connsiteX24" fmla="*/ 9298 w 10027"/>
            <a:gd name="connsiteY24" fmla="*/ 8166 h 10000"/>
            <a:gd name="connsiteX25" fmla="*/ 7935 w 10027"/>
            <a:gd name="connsiteY25" fmla="*/ 8138 h 10000"/>
            <a:gd name="connsiteX26" fmla="*/ 7546 w 10027"/>
            <a:gd name="connsiteY26" fmla="*/ 7162 h 10000"/>
            <a:gd name="connsiteX27" fmla="*/ 7778 w 10027"/>
            <a:gd name="connsiteY27" fmla="*/ 7139 h 10000"/>
            <a:gd name="connsiteX28" fmla="*/ 7888 w 10027"/>
            <a:gd name="connsiteY28" fmla="*/ 6021 h 10000"/>
            <a:gd name="connsiteX29" fmla="*/ 7941 w 10027"/>
            <a:gd name="connsiteY29" fmla="*/ 5704 h 10000"/>
            <a:gd name="connsiteX30" fmla="*/ 8048 w 10027"/>
            <a:gd name="connsiteY30" fmla="*/ 5275 h 10000"/>
            <a:gd name="connsiteX31" fmla="*/ 7700 w 10027"/>
            <a:gd name="connsiteY31" fmla="*/ 5064 h 10000"/>
            <a:gd name="connsiteX32" fmla="*/ 7919 w 10027"/>
            <a:gd name="connsiteY32" fmla="*/ 4988 h 10000"/>
            <a:gd name="connsiteX33" fmla="*/ 7786 w 10027"/>
            <a:gd name="connsiteY33" fmla="*/ 4823 h 10000"/>
            <a:gd name="connsiteX34" fmla="*/ 6875 w 10027"/>
            <a:gd name="connsiteY34" fmla="*/ 4719 h 10000"/>
            <a:gd name="connsiteX35" fmla="*/ 7361 w 10027"/>
            <a:gd name="connsiteY35" fmla="*/ 4508 h 10000"/>
            <a:gd name="connsiteX36" fmla="*/ 6517 w 10027"/>
            <a:gd name="connsiteY36" fmla="*/ 4351 h 10000"/>
            <a:gd name="connsiteX37" fmla="*/ 7886 w 10027"/>
            <a:gd name="connsiteY37" fmla="*/ 3980 h 10000"/>
            <a:gd name="connsiteX38" fmla="*/ 9018 w 10027"/>
            <a:gd name="connsiteY38" fmla="*/ 2664 h 10000"/>
            <a:gd name="connsiteX39" fmla="*/ 9565 w 10027"/>
            <a:gd name="connsiteY39" fmla="*/ 1339 h 10000"/>
            <a:gd name="connsiteX40" fmla="*/ 9510 w 10027"/>
            <a:gd name="connsiteY40" fmla="*/ 565 h 10000"/>
            <a:gd name="connsiteX41" fmla="*/ 9117 w 10027"/>
            <a:gd name="connsiteY41" fmla="*/ 0 h 10000"/>
            <a:gd name="connsiteX42" fmla="*/ 6818 w 10027"/>
            <a:gd name="connsiteY42" fmla="*/ 459 h 10000"/>
            <a:gd name="connsiteX43" fmla="*/ 3188 w 10027"/>
            <a:gd name="connsiteY43" fmla="*/ 753 h 10000"/>
            <a:gd name="connsiteX44" fmla="*/ 1730 w 10027"/>
            <a:gd name="connsiteY44" fmla="*/ 934 h 10000"/>
            <a:gd name="connsiteX45" fmla="*/ 0 w 10027"/>
            <a:gd name="connsiteY45" fmla="*/ 1363 h 10000"/>
            <a:gd name="connsiteX0" fmla="*/ 0 w 10027"/>
            <a:gd name="connsiteY0" fmla="*/ 1363 h 10000"/>
            <a:gd name="connsiteX1" fmla="*/ 961 w 10027"/>
            <a:gd name="connsiteY1" fmla="*/ 1868 h 10000"/>
            <a:gd name="connsiteX2" fmla="*/ 1567 w 10027"/>
            <a:gd name="connsiteY2" fmla="*/ 2653 h 10000"/>
            <a:gd name="connsiteX3" fmla="*/ 3094 w 10027"/>
            <a:gd name="connsiteY3" fmla="*/ 3988 h 10000"/>
            <a:gd name="connsiteX4" fmla="*/ 4392 w 10027"/>
            <a:gd name="connsiteY4" fmla="*/ 4374 h 10000"/>
            <a:gd name="connsiteX5" fmla="*/ 3895 w 10027"/>
            <a:gd name="connsiteY5" fmla="*/ 4576 h 10000"/>
            <a:gd name="connsiteX6" fmla="*/ 4620 w 10027"/>
            <a:gd name="connsiteY6" fmla="*/ 4740 h 10000"/>
            <a:gd name="connsiteX7" fmla="*/ 3862 w 10027"/>
            <a:gd name="connsiteY7" fmla="*/ 4963 h 10000"/>
            <a:gd name="connsiteX8" fmla="*/ 4269 w 10027"/>
            <a:gd name="connsiteY8" fmla="*/ 5630 h 10000"/>
            <a:gd name="connsiteX9" fmla="*/ 4761 w 10027"/>
            <a:gd name="connsiteY9" fmla="*/ 6157 h 10000"/>
            <a:gd name="connsiteX10" fmla="*/ 5002 w 10027"/>
            <a:gd name="connsiteY10" fmla="*/ 6880 h 10000"/>
            <a:gd name="connsiteX11" fmla="*/ 5193 w 10027"/>
            <a:gd name="connsiteY11" fmla="*/ 7192 h 10000"/>
            <a:gd name="connsiteX12" fmla="*/ 5483 w 10027"/>
            <a:gd name="connsiteY12" fmla="*/ 7179 h 10000"/>
            <a:gd name="connsiteX13" fmla="*/ 5907 w 10027"/>
            <a:gd name="connsiteY13" fmla="*/ 8237 h 10000"/>
            <a:gd name="connsiteX14" fmla="*/ 5124 w 10027"/>
            <a:gd name="connsiteY14" fmla="*/ 8418 h 10000"/>
            <a:gd name="connsiteX15" fmla="*/ 2705 w 10027"/>
            <a:gd name="connsiteY15" fmla="*/ 9118 h 10000"/>
            <a:gd name="connsiteX16" fmla="*/ 165 w 10027"/>
            <a:gd name="connsiteY16" fmla="*/ 9615 h 10000"/>
            <a:gd name="connsiteX17" fmla="*/ 284 w 10027"/>
            <a:gd name="connsiteY17" fmla="*/ 9887 h 10000"/>
            <a:gd name="connsiteX18" fmla="*/ 1374 w 10027"/>
            <a:gd name="connsiteY18" fmla="*/ 9910 h 10000"/>
            <a:gd name="connsiteX19" fmla="*/ 2705 w 10027"/>
            <a:gd name="connsiteY19" fmla="*/ 10000 h 10000"/>
            <a:gd name="connsiteX20" fmla="*/ 5850 w 10027"/>
            <a:gd name="connsiteY20" fmla="*/ 9842 h 10000"/>
            <a:gd name="connsiteX21" fmla="*/ 8177 w 10027"/>
            <a:gd name="connsiteY21" fmla="*/ 9304 h 10000"/>
            <a:gd name="connsiteX22" fmla="*/ 9970 w 10027"/>
            <a:gd name="connsiteY22" fmla="*/ 8941 h 10000"/>
            <a:gd name="connsiteX23" fmla="*/ 9556 w 10027"/>
            <a:gd name="connsiteY23" fmla="*/ 8494 h 10000"/>
            <a:gd name="connsiteX24" fmla="*/ 9298 w 10027"/>
            <a:gd name="connsiteY24" fmla="*/ 8166 h 10000"/>
            <a:gd name="connsiteX25" fmla="*/ 7935 w 10027"/>
            <a:gd name="connsiteY25" fmla="*/ 8138 h 10000"/>
            <a:gd name="connsiteX26" fmla="*/ 7546 w 10027"/>
            <a:gd name="connsiteY26" fmla="*/ 7162 h 10000"/>
            <a:gd name="connsiteX27" fmla="*/ 7778 w 10027"/>
            <a:gd name="connsiteY27" fmla="*/ 7139 h 10000"/>
            <a:gd name="connsiteX28" fmla="*/ 7888 w 10027"/>
            <a:gd name="connsiteY28" fmla="*/ 6021 h 10000"/>
            <a:gd name="connsiteX29" fmla="*/ 7941 w 10027"/>
            <a:gd name="connsiteY29" fmla="*/ 5704 h 10000"/>
            <a:gd name="connsiteX30" fmla="*/ 8048 w 10027"/>
            <a:gd name="connsiteY30" fmla="*/ 5275 h 10000"/>
            <a:gd name="connsiteX31" fmla="*/ 7700 w 10027"/>
            <a:gd name="connsiteY31" fmla="*/ 5064 h 10000"/>
            <a:gd name="connsiteX32" fmla="*/ 7919 w 10027"/>
            <a:gd name="connsiteY32" fmla="*/ 4988 h 10000"/>
            <a:gd name="connsiteX33" fmla="*/ 7786 w 10027"/>
            <a:gd name="connsiteY33" fmla="*/ 4823 h 10000"/>
            <a:gd name="connsiteX34" fmla="*/ 6875 w 10027"/>
            <a:gd name="connsiteY34" fmla="*/ 4719 h 10000"/>
            <a:gd name="connsiteX35" fmla="*/ 7361 w 10027"/>
            <a:gd name="connsiteY35" fmla="*/ 4508 h 10000"/>
            <a:gd name="connsiteX36" fmla="*/ 6517 w 10027"/>
            <a:gd name="connsiteY36" fmla="*/ 4351 h 10000"/>
            <a:gd name="connsiteX37" fmla="*/ 7886 w 10027"/>
            <a:gd name="connsiteY37" fmla="*/ 3980 h 10000"/>
            <a:gd name="connsiteX38" fmla="*/ 9018 w 10027"/>
            <a:gd name="connsiteY38" fmla="*/ 2664 h 10000"/>
            <a:gd name="connsiteX39" fmla="*/ 9565 w 10027"/>
            <a:gd name="connsiteY39" fmla="*/ 1339 h 10000"/>
            <a:gd name="connsiteX40" fmla="*/ 9510 w 10027"/>
            <a:gd name="connsiteY40" fmla="*/ 565 h 10000"/>
            <a:gd name="connsiteX41" fmla="*/ 9117 w 10027"/>
            <a:gd name="connsiteY41" fmla="*/ 0 h 10000"/>
            <a:gd name="connsiteX42" fmla="*/ 6818 w 10027"/>
            <a:gd name="connsiteY42" fmla="*/ 459 h 10000"/>
            <a:gd name="connsiteX43" fmla="*/ 3188 w 10027"/>
            <a:gd name="connsiteY43" fmla="*/ 753 h 10000"/>
            <a:gd name="connsiteX44" fmla="*/ 1730 w 10027"/>
            <a:gd name="connsiteY44" fmla="*/ 934 h 10000"/>
            <a:gd name="connsiteX45" fmla="*/ 0 w 10027"/>
            <a:gd name="connsiteY45" fmla="*/ 1363 h 10000"/>
            <a:gd name="connsiteX0" fmla="*/ 0 w 10064"/>
            <a:gd name="connsiteY0" fmla="*/ 1363 h 10000"/>
            <a:gd name="connsiteX1" fmla="*/ 961 w 10064"/>
            <a:gd name="connsiteY1" fmla="*/ 1868 h 10000"/>
            <a:gd name="connsiteX2" fmla="*/ 1567 w 10064"/>
            <a:gd name="connsiteY2" fmla="*/ 2653 h 10000"/>
            <a:gd name="connsiteX3" fmla="*/ 3094 w 10064"/>
            <a:gd name="connsiteY3" fmla="*/ 3988 h 10000"/>
            <a:gd name="connsiteX4" fmla="*/ 4392 w 10064"/>
            <a:gd name="connsiteY4" fmla="*/ 4374 h 10000"/>
            <a:gd name="connsiteX5" fmla="*/ 3895 w 10064"/>
            <a:gd name="connsiteY5" fmla="*/ 4576 h 10000"/>
            <a:gd name="connsiteX6" fmla="*/ 4620 w 10064"/>
            <a:gd name="connsiteY6" fmla="*/ 4740 h 10000"/>
            <a:gd name="connsiteX7" fmla="*/ 3862 w 10064"/>
            <a:gd name="connsiteY7" fmla="*/ 4963 h 10000"/>
            <a:gd name="connsiteX8" fmla="*/ 4269 w 10064"/>
            <a:gd name="connsiteY8" fmla="*/ 5630 h 10000"/>
            <a:gd name="connsiteX9" fmla="*/ 4761 w 10064"/>
            <a:gd name="connsiteY9" fmla="*/ 6157 h 10000"/>
            <a:gd name="connsiteX10" fmla="*/ 5002 w 10064"/>
            <a:gd name="connsiteY10" fmla="*/ 6880 h 10000"/>
            <a:gd name="connsiteX11" fmla="*/ 5193 w 10064"/>
            <a:gd name="connsiteY11" fmla="*/ 7192 h 10000"/>
            <a:gd name="connsiteX12" fmla="*/ 5483 w 10064"/>
            <a:gd name="connsiteY12" fmla="*/ 7179 h 10000"/>
            <a:gd name="connsiteX13" fmla="*/ 5907 w 10064"/>
            <a:gd name="connsiteY13" fmla="*/ 8237 h 10000"/>
            <a:gd name="connsiteX14" fmla="*/ 5124 w 10064"/>
            <a:gd name="connsiteY14" fmla="*/ 8418 h 10000"/>
            <a:gd name="connsiteX15" fmla="*/ 2705 w 10064"/>
            <a:gd name="connsiteY15" fmla="*/ 9118 h 10000"/>
            <a:gd name="connsiteX16" fmla="*/ 165 w 10064"/>
            <a:gd name="connsiteY16" fmla="*/ 9615 h 10000"/>
            <a:gd name="connsiteX17" fmla="*/ 284 w 10064"/>
            <a:gd name="connsiteY17" fmla="*/ 9887 h 10000"/>
            <a:gd name="connsiteX18" fmla="*/ 1374 w 10064"/>
            <a:gd name="connsiteY18" fmla="*/ 9910 h 10000"/>
            <a:gd name="connsiteX19" fmla="*/ 2705 w 10064"/>
            <a:gd name="connsiteY19" fmla="*/ 10000 h 10000"/>
            <a:gd name="connsiteX20" fmla="*/ 5850 w 10064"/>
            <a:gd name="connsiteY20" fmla="*/ 9842 h 10000"/>
            <a:gd name="connsiteX21" fmla="*/ 7581 w 10064"/>
            <a:gd name="connsiteY21" fmla="*/ 9454 h 10000"/>
            <a:gd name="connsiteX22" fmla="*/ 9970 w 10064"/>
            <a:gd name="connsiteY22" fmla="*/ 8941 h 10000"/>
            <a:gd name="connsiteX23" fmla="*/ 9556 w 10064"/>
            <a:gd name="connsiteY23" fmla="*/ 8494 h 10000"/>
            <a:gd name="connsiteX24" fmla="*/ 9298 w 10064"/>
            <a:gd name="connsiteY24" fmla="*/ 8166 h 10000"/>
            <a:gd name="connsiteX25" fmla="*/ 7935 w 10064"/>
            <a:gd name="connsiteY25" fmla="*/ 8138 h 10000"/>
            <a:gd name="connsiteX26" fmla="*/ 7546 w 10064"/>
            <a:gd name="connsiteY26" fmla="*/ 7162 h 10000"/>
            <a:gd name="connsiteX27" fmla="*/ 7778 w 10064"/>
            <a:gd name="connsiteY27" fmla="*/ 7139 h 10000"/>
            <a:gd name="connsiteX28" fmla="*/ 7888 w 10064"/>
            <a:gd name="connsiteY28" fmla="*/ 6021 h 10000"/>
            <a:gd name="connsiteX29" fmla="*/ 7941 w 10064"/>
            <a:gd name="connsiteY29" fmla="*/ 5704 h 10000"/>
            <a:gd name="connsiteX30" fmla="*/ 8048 w 10064"/>
            <a:gd name="connsiteY30" fmla="*/ 5275 h 10000"/>
            <a:gd name="connsiteX31" fmla="*/ 7700 w 10064"/>
            <a:gd name="connsiteY31" fmla="*/ 5064 h 10000"/>
            <a:gd name="connsiteX32" fmla="*/ 7919 w 10064"/>
            <a:gd name="connsiteY32" fmla="*/ 4988 h 10000"/>
            <a:gd name="connsiteX33" fmla="*/ 7786 w 10064"/>
            <a:gd name="connsiteY33" fmla="*/ 4823 h 10000"/>
            <a:gd name="connsiteX34" fmla="*/ 6875 w 10064"/>
            <a:gd name="connsiteY34" fmla="*/ 4719 h 10000"/>
            <a:gd name="connsiteX35" fmla="*/ 7361 w 10064"/>
            <a:gd name="connsiteY35" fmla="*/ 4508 h 10000"/>
            <a:gd name="connsiteX36" fmla="*/ 6517 w 10064"/>
            <a:gd name="connsiteY36" fmla="*/ 4351 h 10000"/>
            <a:gd name="connsiteX37" fmla="*/ 7886 w 10064"/>
            <a:gd name="connsiteY37" fmla="*/ 3980 h 10000"/>
            <a:gd name="connsiteX38" fmla="*/ 9018 w 10064"/>
            <a:gd name="connsiteY38" fmla="*/ 2664 h 10000"/>
            <a:gd name="connsiteX39" fmla="*/ 9565 w 10064"/>
            <a:gd name="connsiteY39" fmla="*/ 1339 h 10000"/>
            <a:gd name="connsiteX40" fmla="*/ 9510 w 10064"/>
            <a:gd name="connsiteY40" fmla="*/ 565 h 10000"/>
            <a:gd name="connsiteX41" fmla="*/ 9117 w 10064"/>
            <a:gd name="connsiteY41" fmla="*/ 0 h 10000"/>
            <a:gd name="connsiteX42" fmla="*/ 6818 w 10064"/>
            <a:gd name="connsiteY42" fmla="*/ 459 h 10000"/>
            <a:gd name="connsiteX43" fmla="*/ 3188 w 10064"/>
            <a:gd name="connsiteY43" fmla="*/ 753 h 10000"/>
            <a:gd name="connsiteX44" fmla="*/ 1730 w 10064"/>
            <a:gd name="connsiteY44" fmla="*/ 934 h 10000"/>
            <a:gd name="connsiteX45" fmla="*/ 0 w 10064"/>
            <a:gd name="connsiteY45" fmla="*/ 1363 h 10000"/>
            <a:gd name="connsiteX0" fmla="*/ 0 w 10064"/>
            <a:gd name="connsiteY0" fmla="*/ 1363 h 10000"/>
            <a:gd name="connsiteX1" fmla="*/ 961 w 10064"/>
            <a:gd name="connsiteY1" fmla="*/ 1868 h 10000"/>
            <a:gd name="connsiteX2" fmla="*/ 1567 w 10064"/>
            <a:gd name="connsiteY2" fmla="*/ 2653 h 10000"/>
            <a:gd name="connsiteX3" fmla="*/ 3094 w 10064"/>
            <a:gd name="connsiteY3" fmla="*/ 3988 h 10000"/>
            <a:gd name="connsiteX4" fmla="*/ 4392 w 10064"/>
            <a:gd name="connsiteY4" fmla="*/ 4374 h 10000"/>
            <a:gd name="connsiteX5" fmla="*/ 3895 w 10064"/>
            <a:gd name="connsiteY5" fmla="*/ 4576 h 10000"/>
            <a:gd name="connsiteX6" fmla="*/ 4620 w 10064"/>
            <a:gd name="connsiteY6" fmla="*/ 4740 h 10000"/>
            <a:gd name="connsiteX7" fmla="*/ 3862 w 10064"/>
            <a:gd name="connsiteY7" fmla="*/ 4963 h 10000"/>
            <a:gd name="connsiteX8" fmla="*/ 4269 w 10064"/>
            <a:gd name="connsiteY8" fmla="*/ 5630 h 10000"/>
            <a:gd name="connsiteX9" fmla="*/ 4761 w 10064"/>
            <a:gd name="connsiteY9" fmla="*/ 6157 h 10000"/>
            <a:gd name="connsiteX10" fmla="*/ 5002 w 10064"/>
            <a:gd name="connsiteY10" fmla="*/ 6880 h 10000"/>
            <a:gd name="connsiteX11" fmla="*/ 5193 w 10064"/>
            <a:gd name="connsiteY11" fmla="*/ 7192 h 10000"/>
            <a:gd name="connsiteX12" fmla="*/ 5483 w 10064"/>
            <a:gd name="connsiteY12" fmla="*/ 7179 h 10000"/>
            <a:gd name="connsiteX13" fmla="*/ 5907 w 10064"/>
            <a:gd name="connsiteY13" fmla="*/ 8237 h 10000"/>
            <a:gd name="connsiteX14" fmla="*/ 5124 w 10064"/>
            <a:gd name="connsiteY14" fmla="*/ 8418 h 10000"/>
            <a:gd name="connsiteX15" fmla="*/ 2705 w 10064"/>
            <a:gd name="connsiteY15" fmla="*/ 9118 h 10000"/>
            <a:gd name="connsiteX16" fmla="*/ 165 w 10064"/>
            <a:gd name="connsiteY16" fmla="*/ 9615 h 10000"/>
            <a:gd name="connsiteX17" fmla="*/ 284 w 10064"/>
            <a:gd name="connsiteY17" fmla="*/ 9887 h 10000"/>
            <a:gd name="connsiteX18" fmla="*/ 1374 w 10064"/>
            <a:gd name="connsiteY18" fmla="*/ 9910 h 10000"/>
            <a:gd name="connsiteX19" fmla="*/ 2705 w 10064"/>
            <a:gd name="connsiteY19" fmla="*/ 10000 h 10000"/>
            <a:gd name="connsiteX20" fmla="*/ 5850 w 10064"/>
            <a:gd name="connsiteY20" fmla="*/ 9842 h 10000"/>
            <a:gd name="connsiteX21" fmla="*/ 7581 w 10064"/>
            <a:gd name="connsiteY21" fmla="*/ 9454 h 10000"/>
            <a:gd name="connsiteX22" fmla="*/ 9970 w 10064"/>
            <a:gd name="connsiteY22" fmla="*/ 8941 h 10000"/>
            <a:gd name="connsiteX23" fmla="*/ 9556 w 10064"/>
            <a:gd name="connsiteY23" fmla="*/ 8494 h 10000"/>
            <a:gd name="connsiteX24" fmla="*/ 9298 w 10064"/>
            <a:gd name="connsiteY24" fmla="*/ 8166 h 10000"/>
            <a:gd name="connsiteX25" fmla="*/ 7935 w 10064"/>
            <a:gd name="connsiteY25" fmla="*/ 8138 h 10000"/>
            <a:gd name="connsiteX26" fmla="*/ 7546 w 10064"/>
            <a:gd name="connsiteY26" fmla="*/ 7162 h 10000"/>
            <a:gd name="connsiteX27" fmla="*/ 7778 w 10064"/>
            <a:gd name="connsiteY27" fmla="*/ 7139 h 10000"/>
            <a:gd name="connsiteX28" fmla="*/ 7888 w 10064"/>
            <a:gd name="connsiteY28" fmla="*/ 6021 h 10000"/>
            <a:gd name="connsiteX29" fmla="*/ 7941 w 10064"/>
            <a:gd name="connsiteY29" fmla="*/ 5704 h 10000"/>
            <a:gd name="connsiteX30" fmla="*/ 8048 w 10064"/>
            <a:gd name="connsiteY30" fmla="*/ 5275 h 10000"/>
            <a:gd name="connsiteX31" fmla="*/ 7700 w 10064"/>
            <a:gd name="connsiteY31" fmla="*/ 5064 h 10000"/>
            <a:gd name="connsiteX32" fmla="*/ 7919 w 10064"/>
            <a:gd name="connsiteY32" fmla="*/ 4988 h 10000"/>
            <a:gd name="connsiteX33" fmla="*/ 7786 w 10064"/>
            <a:gd name="connsiteY33" fmla="*/ 4823 h 10000"/>
            <a:gd name="connsiteX34" fmla="*/ 6875 w 10064"/>
            <a:gd name="connsiteY34" fmla="*/ 4719 h 10000"/>
            <a:gd name="connsiteX35" fmla="*/ 7361 w 10064"/>
            <a:gd name="connsiteY35" fmla="*/ 4508 h 10000"/>
            <a:gd name="connsiteX36" fmla="*/ 6517 w 10064"/>
            <a:gd name="connsiteY36" fmla="*/ 4351 h 10000"/>
            <a:gd name="connsiteX37" fmla="*/ 7886 w 10064"/>
            <a:gd name="connsiteY37" fmla="*/ 3980 h 10000"/>
            <a:gd name="connsiteX38" fmla="*/ 9018 w 10064"/>
            <a:gd name="connsiteY38" fmla="*/ 2664 h 10000"/>
            <a:gd name="connsiteX39" fmla="*/ 9565 w 10064"/>
            <a:gd name="connsiteY39" fmla="*/ 1339 h 10000"/>
            <a:gd name="connsiteX40" fmla="*/ 9510 w 10064"/>
            <a:gd name="connsiteY40" fmla="*/ 565 h 10000"/>
            <a:gd name="connsiteX41" fmla="*/ 9117 w 10064"/>
            <a:gd name="connsiteY41" fmla="*/ 0 h 10000"/>
            <a:gd name="connsiteX42" fmla="*/ 6818 w 10064"/>
            <a:gd name="connsiteY42" fmla="*/ 459 h 10000"/>
            <a:gd name="connsiteX43" fmla="*/ 3188 w 10064"/>
            <a:gd name="connsiteY43" fmla="*/ 753 h 10000"/>
            <a:gd name="connsiteX44" fmla="*/ 1730 w 10064"/>
            <a:gd name="connsiteY44" fmla="*/ 934 h 10000"/>
            <a:gd name="connsiteX45" fmla="*/ 0 w 10064"/>
            <a:gd name="connsiteY45" fmla="*/ 1363 h 10000"/>
            <a:gd name="connsiteX0" fmla="*/ 0 w 10064"/>
            <a:gd name="connsiteY0" fmla="*/ 1363 h 10000"/>
            <a:gd name="connsiteX1" fmla="*/ 961 w 10064"/>
            <a:gd name="connsiteY1" fmla="*/ 1868 h 10000"/>
            <a:gd name="connsiteX2" fmla="*/ 1567 w 10064"/>
            <a:gd name="connsiteY2" fmla="*/ 2653 h 10000"/>
            <a:gd name="connsiteX3" fmla="*/ 3094 w 10064"/>
            <a:gd name="connsiteY3" fmla="*/ 3988 h 10000"/>
            <a:gd name="connsiteX4" fmla="*/ 4392 w 10064"/>
            <a:gd name="connsiteY4" fmla="*/ 4374 h 10000"/>
            <a:gd name="connsiteX5" fmla="*/ 3895 w 10064"/>
            <a:gd name="connsiteY5" fmla="*/ 4576 h 10000"/>
            <a:gd name="connsiteX6" fmla="*/ 4620 w 10064"/>
            <a:gd name="connsiteY6" fmla="*/ 4740 h 10000"/>
            <a:gd name="connsiteX7" fmla="*/ 3862 w 10064"/>
            <a:gd name="connsiteY7" fmla="*/ 4963 h 10000"/>
            <a:gd name="connsiteX8" fmla="*/ 4269 w 10064"/>
            <a:gd name="connsiteY8" fmla="*/ 5630 h 10000"/>
            <a:gd name="connsiteX9" fmla="*/ 4761 w 10064"/>
            <a:gd name="connsiteY9" fmla="*/ 6157 h 10000"/>
            <a:gd name="connsiteX10" fmla="*/ 5002 w 10064"/>
            <a:gd name="connsiteY10" fmla="*/ 6880 h 10000"/>
            <a:gd name="connsiteX11" fmla="*/ 5193 w 10064"/>
            <a:gd name="connsiteY11" fmla="*/ 7192 h 10000"/>
            <a:gd name="connsiteX12" fmla="*/ 5483 w 10064"/>
            <a:gd name="connsiteY12" fmla="*/ 7179 h 10000"/>
            <a:gd name="connsiteX13" fmla="*/ 5907 w 10064"/>
            <a:gd name="connsiteY13" fmla="*/ 8237 h 10000"/>
            <a:gd name="connsiteX14" fmla="*/ 5124 w 10064"/>
            <a:gd name="connsiteY14" fmla="*/ 8418 h 10000"/>
            <a:gd name="connsiteX15" fmla="*/ 2705 w 10064"/>
            <a:gd name="connsiteY15" fmla="*/ 9118 h 10000"/>
            <a:gd name="connsiteX16" fmla="*/ 165 w 10064"/>
            <a:gd name="connsiteY16" fmla="*/ 9615 h 10000"/>
            <a:gd name="connsiteX17" fmla="*/ 284 w 10064"/>
            <a:gd name="connsiteY17" fmla="*/ 9887 h 10000"/>
            <a:gd name="connsiteX18" fmla="*/ 1374 w 10064"/>
            <a:gd name="connsiteY18" fmla="*/ 9910 h 10000"/>
            <a:gd name="connsiteX19" fmla="*/ 2705 w 10064"/>
            <a:gd name="connsiteY19" fmla="*/ 10000 h 10000"/>
            <a:gd name="connsiteX20" fmla="*/ 5850 w 10064"/>
            <a:gd name="connsiteY20" fmla="*/ 9842 h 10000"/>
            <a:gd name="connsiteX21" fmla="*/ 7581 w 10064"/>
            <a:gd name="connsiteY21" fmla="*/ 9454 h 10000"/>
            <a:gd name="connsiteX22" fmla="*/ 9970 w 10064"/>
            <a:gd name="connsiteY22" fmla="*/ 8941 h 10000"/>
            <a:gd name="connsiteX23" fmla="*/ 9556 w 10064"/>
            <a:gd name="connsiteY23" fmla="*/ 8494 h 10000"/>
            <a:gd name="connsiteX24" fmla="*/ 9298 w 10064"/>
            <a:gd name="connsiteY24" fmla="*/ 8166 h 10000"/>
            <a:gd name="connsiteX25" fmla="*/ 7935 w 10064"/>
            <a:gd name="connsiteY25" fmla="*/ 8138 h 10000"/>
            <a:gd name="connsiteX26" fmla="*/ 7546 w 10064"/>
            <a:gd name="connsiteY26" fmla="*/ 7162 h 10000"/>
            <a:gd name="connsiteX27" fmla="*/ 7778 w 10064"/>
            <a:gd name="connsiteY27" fmla="*/ 7139 h 10000"/>
            <a:gd name="connsiteX28" fmla="*/ 7888 w 10064"/>
            <a:gd name="connsiteY28" fmla="*/ 6021 h 10000"/>
            <a:gd name="connsiteX29" fmla="*/ 7941 w 10064"/>
            <a:gd name="connsiteY29" fmla="*/ 5704 h 10000"/>
            <a:gd name="connsiteX30" fmla="*/ 8048 w 10064"/>
            <a:gd name="connsiteY30" fmla="*/ 5275 h 10000"/>
            <a:gd name="connsiteX31" fmla="*/ 7700 w 10064"/>
            <a:gd name="connsiteY31" fmla="*/ 5064 h 10000"/>
            <a:gd name="connsiteX32" fmla="*/ 7919 w 10064"/>
            <a:gd name="connsiteY32" fmla="*/ 4988 h 10000"/>
            <a:gd name="connsiteX33" fmla="*/ 7786 w 10064"/>
            <a:gd name="connsiteY33" fmla="*/ 4823 h 10000"/>
            <a:gd name="connsiteX34" fmla="*/ 6875 w 10064"/>
            <a:gd name="connsiteY34" fmla="*/ 4719 h 10000"/>
            <a:gd name="connsiteX35" fmla="*/ 7361 w 10064"/>
            <a:gd name="connsiteY35" fmla="*/ 4508 h 10000"/>
            <a:gd name="connsiteX36" fmla="*/ 6517 w 10064"/>
            <a:gd name="connsiteY36" fmla="*/ 4351 h 10000"/>
            <a:gd name="connsiteX37" fmla="*/ 7886 w 10064"/>
            <a:gd name="connsiteY37" fmla="*/ 3980 h 10000"/>
            <a:gd name="connsiteX38" fmla="*/ 9018 w 10064"/>
            <a:gd name="connsiteY38" fmla="*/ 2664 h 10000"/>
            <a:gd name="connsiteX39" fmla="*/ 9565 w 10064"/>
            <a:gd name="connsiteY39" fmla="*/ 1339 h 10000"/>
            <a:gd name="connsiteX40" fmla="*/ 9510 w 10064"/>
            <a:gd name="connsiteY40" fmla="*/ 565 h 10000"/>
            <a:gd name="connsiteX41" fmla="*/ 9117 w 10064"/>
            <a:gd name="connsiteY41" fmla="*/ 0 h 10000"/>
            <a:gd name="connsiteX42" fmla="*/ 6818 w 10064"/>
            <a:gd name="connsiteY42" fmla="*/ 459 h 10000"/>
            <a:gd name="connsiteX43" fmla="*/ 3188 w 10064"/>
            <a:gd name="connsiteY43" fmla="*/ 753 h 10000"/>
            <a:gd name="connsiteX44" fmla="*/ 1730 w 10064"/>
            <a:gd name="connsiteY44" fmla="*/ 934 h 10000"/>
            <a:gd name="connsiteX45" fmla="*/ 0 w 10064"/>
            <a:gd name="connsiteY45" fmla="*/ 1363 h 10000"/>
            <a:gd name="connsiteX0" fmla="*/ 0 w 10064"/>
            <a:gd name="connsiteY0" fmla="*/ 1363 h 10001"/>
            <a:gd name="connsiteX1" fmla="*/ 961 w 10064"/>
            <a:gd name="connsiteY1" fmla="*/ 1868 h 10001"/>
            <a:gd name="connsiteX2" fmla="*/ 1567 w 10064"/>
            <a:gd name="connsiteY2" fmla="*/ 2653 h 10001"/>
            <a:gd name="connsiteX3" fmla="*/ 3094 w 10064"/>
            <a:gd name="connsiteY3" fmla="*/ 3988 h 10001"/>
            <a:gd name="connsiteX4" fmla="*/ 4392 w 10064"/>
            <a:gd name="connsiteY4" fmla="*/ 4374 h 10001"/>
            <a:gd name="connsiteX5" fmla="*/ 3895 w 10064"/>
            <a:gd name="connsiteY5" fmla="*/ 4576 h 10001"/>
            <a:gd name="connsiteX6" fmla="*/ 4620 w 10064"/>
            <a:gd name="connsiteY6" fmla="*/ 4740 h 10001"/>
            <a:gd name="connsiteX7" fmla="*/ 3862 w 10064"/>
            <a:gd name="connsiteY7" fmla="*/ 4963 h 10001"/>
            <a:gd name="connsiteX8" fmla="*/ 4269 w 10064"/>
            <a:gd name="connsiteY8" fmla="*/ 5630 h 10001"/>
            <a:gd name="connsiteX9" fmla="*/ 4761 w 10064"/>
            <a:gd name="connsiteY9" fmla="*/ 6157 h 10001"/>
            <a:gd name="connsiteX10" fmla="*/ 5002 w 10064"/>
            <a:gd name="connsiteY10" fmla="*/ 6880 h 10001"/>
            <a:gd name="connsiteX11" fmla="*/ 5193 w 10064"/>
            <a:gd name="connsiteY11" fmla="*/ 7192 h 10001"/>
            <a:gd name="connsiteX12" fmla="*/ 5483 w 10064"/>
            <a:gd name="connsiteY12" fmla="*/ 7179 h 10001"/>
            <a:gd name="connsiteX13" fmla="*/ 5907 w 10064"/>
            <a:gd name="connsiteY13" fmla="*/ 8237 h 10001"/>
            <a:gd name="connsiteX14" fmla="*/ 5124 w 10064"/>
            <a:gd name="connsiteY14" fmla="*/ 8418 h 10001"/>
            <a:gd name="connsiteX15" fmla="*/ 2705 w 10064"/>
            <a:gd name="connsiteY15" fmla="*/ 9118 h 10001"/>
            <a:gd name="connsiteX16" fmla="*/ 165 w 10064"/>
            <a:gd name="connsiteY16" fmla="*/ 9615 h 10001"/>
            <a:gd name="connsiteX17" fmla="*/ 284 w 10064"/>
            <a:gd name="connsiteY17" fmla="*/ 9887 h 10001"/>
            <a:gd name="connsiteX18" fmla="*/ 1374 w 10064"/>
            <a:gd name="connsiteY18" fmla="*/ 9910 h 10001"/>
            <a:gd name="connsiteX19" fmla="*/ 2705 w 10064"/>
            <a:gd name="connsiteY19" fmla="*/ 10000 h 10001"/>
            <a:gd name="connsiteX20" fmla="*/ 5850 w 10064"/>
            <a:gd name="connsiteY20" fmla="*/ 9842 h 10001"/>
            <a:gd name="connsiteX21" fmla="*/ 7581 w 10064"/>
            <a:gd name="connsiteY21" fmla="*/ 9454 h 10001"/>
            <a:gd name="connsiteX22" fmla="*/ 9970 w 10064"/>
            <a:gd name="connsiteY22" fmla="*/ 8941 h 10001"/>
            <a:gd name="connsiteX23" fmla="*/ 9556 w 10064"/>
            <a:gd name="connsiteY23" fmla="*/ 8494 h 10001"/>
            <a:gd name="connsiteX24" fmla="*/ 9298 w 10064"/>
            <a:gd name="connsiteY24" fmla="*/ 8166 h 10001"/>
            <a:gd name="connsiteX25" fmla="*/ 7935 w 10064"/>
            <a:gd name="connsiteY25" fmla="*/ 8138 h 10001"/>
            <a:gd name="connsiteX26" fmla="*/ 7546 w 10064"/>
            <a:gd name="connsiteY26" fmla="*/ 7162 h 10001"/>
            <a:gd name="connsiteX27" fmla="*/ 7778 w 10064"/>
            <a:gd name="connsiteY27" fmla="*/ 7139 h 10001"/>
            <a:gd name="connsiteX28" fmla="*/ 7888 w 10064"/>
            <a:gd name="connsiteY28" fmla="*/ 6021 h 10001"/>
            <a:gd name="connsiteX29" fmla="*/ 7941 w 10064"/>
            <a:gd name="connsiteY29" fmla="*/ 5704 h 10001"/>
            <a:gd name="connsiteX30" fmla="*/ 8048 w 10064"/>
            <a:gd name="connsiteY30" fmla="*/ 5275 h 10001"/>
            <a:gd name="connsiteX31" fmla="*/ 7700 w 10064"/>
            <a:gd name="connsiteY31" fmla="*/ 5064 h 10001"/>
            <a:gd name="connsiteX32" fmla="*/ 7919 w 10064"/>
            <a:gd name="connsiteY32" fmla="*/ 4988 h 10001"/>
            <a:gd name="connsiteX33" fmla="*/ 7786 w 10064"/>
            <a:gd name="connsiteY33" fmla="*/ 4823 h 10001"/>
            <a:gd name="connsiteX34" fmla="*/ 6875 w 10064"/>
            <a:gd name="connsiteY34" fmla="*/ 4719 h 10001"/>
            <a:gd name="connsiteX35" fmla="*/ 7361 w 10064"/>
            <a:gd name="connsiteY35" fmla="*/ 4508 h 10001"/>
            <a:gd name="connsiteX36" fmla="*/ 6517 w 10064"/>
            <a:gd name="connsiteY36" fmla="*/ 4351 h 10001"/>
            <a:gd name="connsiteX37" fmla="*/ 7886 w 10064"/>
            <a:gd name="connsiteY37" fmla="*/ 3980 h 10001"/>
            <a:gd name="connsiteX38" fmla="*/ 9018 w 10064"/>
            <a:gd name="connsiteY38" fmla="*/ 2664 h 10001"/>
            <a:gd name="connsiteX39" fmla="*/ 9565 w 10064"/>
            <a:gd name="connsiteY39" fmla="*/ 1339 h 10001"/>
            <a:gd name="connsiteX40" fmla="*/ 9510 w 10064"/>
            <a:gd name="connsiteY40" fmla="*/ 565 h 10001"/>
            <a:gd name="connsiteX41" fmla="*/ 9117 w 10064"/>
            <a:gd name="connsiteY41" fmla="*/ 0 h 10001"/>
            <a:gd name="connsiteX42" fmla="*/ 6818 w 10064"/>
            <a:gd name="connsiteY42" fmla="*/ 459 h 10001"/>
            <a:gd name="connsiteX43" fmla="*/ 3188 w 10064"/>
            <a:gd name="connsiteY43" fmla="*/ 753 h 10001"/>
            <a:gd name="connsiteX44" fmla="*/ 1730 w 10064"/>
            <a:gd name="connsiteY44" fmla="*/ 934 h 10001"/>
            <a:gd name="connsiteX45" fmla="*/ 0 w 10064"/>
            <a:gd name="connsiteY45" fmla="*/ 1363 h 10001"/>
            <a:gd name="connsiteX0" fmla="*/ 0 w 10064"/>
            <a:gd name="connsiteY0" fmla="*/ 1363 h 10003"/>
            <a:gd name="connsiteX1" fmla="*/ 961 w 10064"/>
            <a:gd name="connsiteY1" fmla="*/ 1868 h 10003"/>
            <a:gd name="connsiteX2" fmla="*/ 1567 w 10064"/>
            <a:gd name="connsiteY2" fmla="*/ 2653 h 10003"/>
            <a:gd name="connsiteX3" fmla="*/ 3094 w 10064"/>
            <a:gd name="connsiteY3" fmla="*/ 3988 h 10003"/>
            <a:gd name="connsiteX4" fmla="*/ 4392 w 10064"/>
            <a:gd name="connsiteY4" fmla="*/ 4374 h 10003"/>
            <a:gd name="connsiteX5" fmla="*/ 3895 w 10064"/>
            <a:gd name="connsiteY5" fmla="*/ 4576 h 10003"/>
            <a:gd name="connsiteX6" fmla="*/ 4620 w 10064"/>
            <a:gd name="connsiteY6" fmla="*/ 4740 h 10003"/>
            <a:gd name="connsiteX7" fmla="*/ 3862 w 10064"/>
            <a:gd name="connsiteY7" fmla="*/ 4963 h 10003"/>
            <a:gd name="connsiteX8" fmla="*/ 4269 w 10064"/>
            <a:gd name="connsiteY8" fmla="*/ 5630 h 10003"/>
            <a:gd name="connsiteX9" fmla="*/ 4761 w 10064"/>
            <a:gd name="connsiteY9" fmla="*/ 6157 h 10003"/>
            <a:gd name="connsiteX10" fmla="*/ 5002 w 10064"/>
            <a:gd name="connsiteY10" fmla="*/ 6880 h 10003"/>
            <a:gd name="connsiteX11" fmla="*/ 5193 w 10064"/>
            <a:gd name="connsiteY11" fmla="*/ 7192 h 10003"/>
            <a:gd name="connsiteX12" fmla="*/ 5483 w 10064"/>
            <a:gd name="connsiteY12" fmla="*/ 7179 h 10003"/>
            <a:gd name="connsiteX13" fmla="*/ 5907 w 10064"/>
            <a:gd name="connsiteY13" fmla="*/ 8237 h 10003"/>
            <a:gd name="connsiteX14" fmla="*/ 5124 w 10064"/>
            <a:gd name="connsiteY14" fmla="*/ 8418 h 10003"/>
            <a:gd name="connsiteX15" fmla="*/ 2705 w 10064"/>
            <a:gd name="connsiteY15" fmla="*/ 9118 h 10003"/>
            <a:gd name="connsiteX16" fmla="*/ 165 w 10064"/>
            <a:gd name="connsiteY16" fmla="*/ 9615 h 10003"/>
            <a:gd name="connsiteX17" fmla="*/ 284 w 10064"/>
            <a:gd name="connsiteY17" fmla="*/ 9887 h 10003"/>
            <a:gd name="connsiteX18" fmla="*/ 1374 w 10064"/>
            <a:gd name="connsiteY18" fmla="*/ 9910 h 10003"/>
            <a:gd name="connsiteX19" fmla="*/ 2705 w 10064"/>
            <a:gd name="connsiteY19" fmla="*/ 10000 h 10003"/>
            <a:gd name="connsiteX20" fmla="*/ 5850 w 10064"/>
            <a:gd name="connsiteY20" fmla="*/ 9842 h 10003"/>
            <a:gd name="connsiteX21" fmla="*/ 7581 w 10064"/>
            <a:gd name="connsiteY21" fmla="*/ 9454 h 10003"/>
            <a:gd name="connsiteX22" fmla="*/ 9970 w 10064"/>
            <a:gd name="connsiteY22" fmla="*/ 8941 h 10003"/>
            <a:gd name="connsiteX23" fmla="*/ 9556 w 10064"/>
            <a:gd name="connsiteY23" fmla="*/ 8494 h 10003"/>
            <a:gd name="connsiteX24" fmla="*/ 9298 w 10064"/>
            <a:gd name="connsiteY24" fmla="*/ 8166 h 10003"/>
            <a:gd name="connsiteX25" fmla="*/ 7935 w 10064"/>
            <a:gd name="connsiteY25" fmla="*/ 8138 h 10003"/>
            <a:gd name="connsiteX26" fmla="*/ 7546 w 10064"/>
            <a:gd name="connsiteY26" fmla="*/ 7162 h 10003"/>
            <a:gd name="connsiteX27" fmla="*/ 7778 w 10064"/>
            <a:gd name="connsiteY27" fmla="*/ 7139 h 10003"/>
            <a:gd name="connsiteX28" fmla="*/ 7888 w 10064"/>
            <a:gd name="connsiteY28" fmla="*/ 6021 h 10003"/>
            <a:gd name="connsiteX29" fmla="*/ 7941 w 10064"/>
            <a:gd name="connsiteY29" fmla="*/ 5704 h 10003"/>
            <a:gd name="connsiteX30" fmla="*/ 8048 w 10064"/>
            <a:gd name="connsiteY30" fmla="*/ 5275 h 10003"/>
            <a:gd name="connsiteX31" fmla="*/ 7700 w 10064"/>
            <a:gd name="connsiteY31" fmla="*/ 5064 h 10003"/>
            <a:gd name="connsiteX32" fmla="*/ 7919 w 10064"/>
            <a:gd name="connsiteY32" fmla="*/ 4988 h 10003"/>
            <a:gd name="connsiteX33" fmla="*/ 7786 w 10064"/>
            <a:gd name="connsiteY33" fmla="*/ 4823 h 10003"/>
            <a:gd name="connsiteX34" fmla="*/ 6875 w 10064"/>
            <a:gd name="connsiteY34" fmla="*/ 4719 h 10003"/>
            <a:gd name="connsiteX35" fmla="*/ 7361 w 10064"/>
            <a:gd name="connsiteY35" fmla="*/ 4508 h 10003"/>
            <a:gd name="connsiteX36" fmla="*/ 6517 w 10064"/>
            <a:gd name="connsiteY36" fmla="*/ 4351 h 10003"/>
            <a:gd name="connsiteX37" fmla="*/ 7886 w 10064"/>
            <a:gd name="connsiteY37" fmla="*/ 3980 h 10003"/>
            <a:gd name="connsiteX38" fmla="*/ 9018 w 10064"/>
            <a:gd name="connsiteY38" fmla="*/ 2664 h 10003"/>
            <a:gd name="connsiteX39" fmla="*/ 9565 w 10064"/>
            <a:gd name="connsiteY39" fmla="*/ 1339 h 10003"/>
            <a:gd name="connsiteX40" fmla="*/ 9510 w 10064"/>
            <a:gd name="connsiteY40" fmla="*/ 565 h 10003"/>
            <a:gd name="connsiteX41" fmla="*/ 9117 w 10064"/>
            <a:gd name="connsiteY41" fmla="*/ 0 h 10003"/>
            <a:gd name="connsiteX42" fmla="*/ 6818 w 10064"/>
            <a:gd name="connsiteY42" fmla="*/ 459 h 10003"/>
            <a:gd name="connsiteX43" fmla="*/ 3188 w 10064"/>
            <a:gd name="connsiteY43" fmla="*/ 753 h 10003"/>
            <a:gd name="connsiteX44" fmla="*/ 1730 w 10064"/>
            <a:gd name="connsiteY44" fmla="*/ 934 h 10003"/>
            <a:gd name="connsiteX45" fmla="*/ 0 w 10064"/>
            <a:gd name="connsiteY45" fmla="*/ 1363 h 10003"/>
            <a:gd name="connsiteX0" fmla="*/ 0 w 10064"/>
            <a:gd name="connsiteY0" fmla="*/ 1363 h 10003"/>
            <a:gd name="connsiteX1" fmla="*/ 961 w 10064"/>
            <a:gd name="connsiteY1" fmla="*/ 1868 h 10003"/>
            <a:gd name="connsiteX2" fmla="*/ 1567 w 10064"/>
            <a:gd name="connsiteY2" fmla="*/ 2653 h 10003"/>
            <a:gd name="connsiteX3" fmla="*/ 3094 w 10064"/>
            <a:gd name="connsiteY3" fmla="*/ 3988 h 10003"/>
            <a:gd name="connsiteX4" fmla="*/ 4392 w 10064"/>
            <a:gd name="connsiteY4" fmla="*/ 4374 h 10003"/>
            <a:gd name="connsiteX5" fmla="*/ 3895 w 10064"/>
            <a:gd name="connsiteY5" fmla="*/ 4576 h 10003"/>
            <a:gd name="connsiteX6" fmla="*/ 4620 w 10064"/>
            <a:gd name="connsiteY6" fmla="*/ 4740 h 10003"/>
            <a:gd name="connsiteX7" fmla="*/ 3862 w 10064"/>
            <a:gd name="connsiteY7" fmla="*/ 4963 h 10003"/>
            <a:gd name="connsiteX8" fmla="*/ 4269 w 10064"/>
            <a:gd name="connsiteY8" fmla="*/ 5630 h 10003"/>
            <a:gd name="connsiteX9" fmla="*/ 4761 w 10064"/>
            <a:gd name="connsiteY9" fmla="*/ 6157 h 10003"/>
            <a:gd name="connsiteX10" fmla="*/ 5002 w 10064"/>
            <a:gd name="connsiteY10" fmla="*/ 6880 h 10003"/>
            <a:gd name="connsiteX11" fmla="*/ 5193 w 10064"/>
            <a:gd name="connsiteY11" fmla="*/ 7192 h 10003"/>
            <a:gd name="connsiteX12" fmla="*/ 5483 w 10064"/>
            <a:gd name="connsiteY12" fmla="*/ 7179 h 10003"/>
            <a:gd name="connsiteX13" fmla="*/ 5907 w 10064"/>
            <a:gd name="connsiteY13" fmla="*/ 8237 h 10003"/>
            <a:gd name="connsiteX14" fmla="*/ 5124 w 10064"/>
            <a:gd name="connsiteY14" fmla="*/ 8418 h 10003"/>
            <a:gd name="connsiteX15" fmla="*/ 2705 w 10064"/>
            <a:gd name="connsiteY15" fmla="*/ 9118 h 10003"/>
            <a:gd name="connsiteX16" fmla="*/ 165 w 10064"/>
            <a:gd name="connsiteY16" fmla="*/ 9615 h 10003"/>
            <a:gd name="connsiteX17" fmla="*/ 284 w 10064"/>
            <a:gd name="connsiteY17" fmla="*/ 9887 h 10003"/>
            <a:gd name="connsiteX18" fmla="*/ 1374 w 10064"/>
            <a:gd name="connsiteY18" fmla="*/ 9910 h 10003"/>
            <a:gd name="connsiteX19" fmla="*/ 2705 w 10064"/>
            <a:gd name="connsiteY19" fmla="*/ 10000 h 10003"/>
            <a:gd name="connsiteX20" fmla="*/ 5850 w 10064"/>
            <a:gd name="connsiteY20" fmla="*/ 9842 h 10003"/>
            <a:gd name="connsiteX21" fmla="*/ 7581 w 10064"/>
            <a:gd name="connsiteY21" fmla="*/ 9454 h 10003"/>
            <a:gd name="connsiteX22" fmla="*/ 9970 w 10064"/>
            <a:gd name="connsiteY22" fmla="*/ 8941 h 10003"/>
            <a:gd name="connsiteX23" fmla="*/ 9556 w 10064"/>
            <a:gd name="connsiteY23" fmla="*/ 8494 h 10003"/>
            <a:gd name="connsiteX24" fmla="*/ 9298 w 10064"/>
            <a:gd name="connsiteY24" fmla="*/ 8166 h 10003"/>
            <a:gd name="connsiteX25" fmla="*/ 7935 w 10064"/>
            <a:gd name="connsiteY25" fmla="*/ 8138 h 10003"/>
            <a:gd name="connsiteX26" fmla="*/ 7546 w 10064"/>
            <a:gd name="connsiteY26" fmla="*/ 7162 h 10003"/>
            <a:gd name="connsiteX27" fmla="*/ 7778 w 10064"/>
            <a:gd name="connsiteY27" fmla="*/ 7139 h 10003"/>
            <a:gd name="connsiteX28" fmla="*/ 7888 w 10064"/>
            <a:gd name="connsiteY28" fmla="*/ 6021 h 10003"/>
            <a:gd name="connsiteX29" fmla="*/ 7941 w 10064"/>
            <a:gd name="connsiteY29" fmla="*/ 5704 h 10003"/>
            <a:gd name="connsiteX30" fmla="*/ 8048 w 10064"/>
            <a:gd name="connsiteY30" fmla="*/ 5275 h 10003"/>
            <a:gd name="connsiteX31" fmla="*/ 7700 w 10064"/>
            <a:gd name="connsiteY31" fmla="*/ 5064 h 10003"/>
            <a:gd name="connsiteX32" fmla="*/ 7919 w 10064"/>
            <a:gd name="connsiteY32" fmla="*/ 4988 h 10003"/>
            <a:gd name="connsiteX33" fmla="*/ 7786 w 10064"/>
            <a:gd name="connsiteY33" fmla="*/ 4823 h 10003"/>
            <a:gd name="connsiteX34" fmla="*/ 6875 w 10064"/>
            <a:gd name="connsiteY34" fmla="*/ 4719 h 10003"/>
            <a:gd name="connsiteX35" fmla="*/ 7361 w 10064"/>
            <a:gd name="connsiteY35" fmla="*/ 4508 h 10003"/>
            <a:gd name="connsiteX36" fmla="*/ 6517 w 10064"/>
            <a:gd name="connsiteY36" fmla="*/ 4351 h 10003"/>
            <a:gd name="connsiteX37" fmla="*/ 7886 w 10064"/>
            <a:gd name="connsiteY37" fmla="*/ 3980 h 10003"/>
            <a:gd name="connsiteX38" fmla="*/ 9018 w 10064"/>
            <a:gd name="connsiteY38" fmla="*/ 2664 h 10003"/>
            <a:gd name="connsiteX39" fmla="*/ 9565 w 10064"/>
            <a:gd name="connsiteY39" fmla="*/ 1339 h 10003"/>
            <a:gd name="connsiteX40" fmla="*/ 9510 w 10064"/>
            <a:gd name="connsiteY40" fmla="*/ 565 h 10003"/>
            <a:gd name="connsiteX41" fmla="*/ 9117 w 10064"/>
            <a:gd name="connsiteY41" fmla="*/ 0 h 10003"/>
            <a:gd name="connsiteX42" fmla="*/ 6818 w 10064"/>
            <a:gd name="connsiteY42" fmla="*/ 459 h 10003"/>
            <a:gd name="connsiteX43" fmla="*/ 3188 w 10064"/>
            <a:gd name="connsiteY43" fmla="*/ 753 h 10003"/>
            <a:gd name="connsiteX44" fmla="*/ 1730 w 10064"/>
            <a:gd name="connsiteY44" fmla="*/ 934 h 10003"/>
            <a:gd name="connsiteX45" fmla="*/ 0 w 10064"/>
            <a:gd name="connsiteY45" fmla="*/ 1363 h 10003"/>
            <a:gd name="connsiteX0" fmla="*/ 0 w 10064"/>
            <a:gd name="connsiteY0" fmla="*/ 1363 h 10003"/>
            <a:gd name="connsiteX1" fmla="*/ 961 w 10064"/>
            <a:gd name="connsiteY1" fmla="*/ 1868 h 10003"/>
            <a:gd name="connsiteX2" fmla="*/ 1567 w 10064"/>
            <a:gd name="connsiteY2" fmla="*/ 2653 h 10003"/>
            <a:gd name="connsiteX3" fmla="*/ 3094 w 10064"/>
            <a:gd name="connsiteY3" fmla="*/ 3988 h 10003"/>
            <a:gd name="connsiteX4" fmla="*/ 4392 w 10064"/>
            <a:gd name="connsiteY4" fmla="*/ 4374 h 10003"/>
            <a:gd name="connsiteX5" fmla="*/ 3895 w 10064"/>
            <a:gd name="connsiteY5" fmla="*/ 4576 h 10003"/>
            <a:gd name="connsiteX6" fmla="*/ 4620 w 10064"/>
            <a:gd name="connsiteY6" fmla="*/ 4740 h 10003"/>
            <a:gd name="connsiteX7" fmla="*/ 3862 w 10064"/>
            <a:gd name="connsiteY7" fmla="*/ 4963 h 10003"/>
            <a:gd name="connsiteX8" fmla="*/ 4269 w 10064"/>
            <a:gd name="connsiteY8" fmla="*/ 5630 h 10003"/>
            <a:gd name="connsiteX9" fmla="*/ 4761 w 10064"/>
            <a:gd name="connsiteY9" fmla="*/ 6157 h 10003"/>
            <a:gd name="connsiteX10" fmla="*/ 5002 w 10064"/>
            <a:gd name="connsiteY10" fmla="*/ 6880 h 10003"/>
            <a:gd name="connsiteX11" fmla="*/ 5193 w 10064"/>
            <a:gd name="connsiteY11" fmla="*/ 7192 h 10003"/>
            <a:gd name="connsiteX12" fmla="*/ 5483 w 10064"/>
            <a:gd name="connsiteY12" fmla="*/ 7179 h 10003"/>
            <a:gd name="connsiteX13" fmla="*/ 5907 w 10064"/>
            <a:gd name="connsiteY13" fmla="*/ 8237 h 10003"/>
            <a:gd name="connsiteX14" fmla="*/ 5124 w 10064"/>
            <a:gd name="connsiteY14" fmla="*/ 8418 h 10003"/>
            <a:gd name="connsiteX15" fmla="*/ 2705 w 10064"/>
            <a:gd name="connsiteY15" fmla="*/ 9118 h 10003"/>
            <a:gd name="connsiteX16" fmla="*/ 165 w 10064"/>
            <a:gd name="connsiteY16" fmla="*/ 9615 h 10003"/>
            <a:gd name="connsiteX17" fmla="*/ 284 w 10064"/>
            <a:gd name="connsiteY17" fmla="*/ 9887 h 10003"/>
            <a:gd name="connsiteX18" fmla="*/ 1374 w 10064"/>
            <a:gd name="connsiteY18" fmla="*/ 9910 h 10003"/>
            <a:gd name="connsiteX19" fmla="*/ 2705 w 10064"/>
            <a:gd name="connsiteY19" fmla="*/ 10000 h 10003"/>
            <a:gd name="connsiteX20" fmla="*/ 5850 w 10064"/>
            <a:gd name="connsiteY20" fmla="*/ 9842 h 10003"/>
            <a:gd name="connsiteX21" fmla="*/ 7581 w 10064"/>
            <a:gd name="connsiteY21" fmla="*/ 9454 h 10003"/>
            <a:gd name="connsiteX22" fmla="*/ 9970 w 10064"/>
            <a:gd name="connsiteY22" fmla="*/ 8941 h 10003"/>
            <a:gd name="connsiteX23" fmla="*/ 9556 w 10064"/>
            <a:gd name="connsiteY23" fmla="*/ 8494 h 10003"/>
            <a:gd name="connsiteX24" fmla="*/ 9298 w 10064"/>
            <a:gd name="connsiteY24" fmla="*/ 8166 h 10003"/>
            <a:gd name="connsiteX25" fmla="*/ 7935 w 10064"/>
            <a:gd name="connsiteY25" fmla="*/ 8138 h 10003"/>
            <a:gd name="connsiteX26" fmla="*/ 7546 w 10064"/>
            <a:gd name="connsiteY26" fmla="*/ 7162 h 10003"/>
            <a:gd name="connsiteX27" fmla="*/ 7778 w 10064"/>
            <a:gd name="connsiteY27" fmla="*/ 7139 h 10003"/>
            <a:gd name="connsiteX28" fmla="*/ 7888 w 10064"/>
            <a:gd name="connsiteY28" fmla="*/ 6021 h 10003"/>
            <a:gd name="connsiteX29" fmla="*/ 7941 w 10064"/>
            <a:gd name="connsiteY29" fmla="*/ 5704 h 10003"/>
            <a:gd name="connsiteX30" fmla="*/ 8048 w 10064"/>
            <a:gd name="connsiteY30" fmla="*/ 5275 h 10003"/>
            <a:gd name="connsiteX31" fmla="*/ 7700 w 10064"/>
            <a:gd name="connsiteY31" fmla="*/ 5064 h 10003"/>
            <a:gd name="connsiteX32" fmla="*/ 7919 w 10064"/>
            <a:gd name="connsiteY32" fmla="*/ 4988 h 10003"/>
            <a:gd name="connsiteX33" fmla="*/ 7786 w 10064"/>
            <a:gd name="connsiteY33" fmla="*/ 4823 h 10003"/>
            <a:gd name="connsiteX34" fmla="*/ 6875 w 10064"/>
            <a:gd name="connsiteY34" fmla="*/ 4719 h 10003"/>
            <a:gd name="connsiteX35" fmla="*/ 7361 w 10064"/>
            <a:gd name="connsiteY35" fmla="*/ 4508 h 10003"/>
            <a:gd name="connsiteX36" fmla="*/ 6517 w 10064"/>
            <a:gd name="connsiteY36" fmla="*/ 4351 h 10003"/>
            <a:gd name="connsiteX37" fmla="*/ 7886 w 10064"/>
            <a:gd name="connsiteY37" fmla="*/ 3980 h 10003"/>
            <a:gd name="connsiteX38" fmla="*/ 9018 w 10064"/>
            <a:gd name="connsiteY38" fmla="*/ 2664 h 10003"/>
            <a:gd name="connsiteX39" fmla="*/ 9565 w 10064"/>
            <a:gd name="connsiteY39" fmla="*/ 1339 h 10003"/>
            <a:gd name="connsiteX40" fmla="*/ 9510 w 10064"/>
            <a:gd name="connsiteY40" fmla="*/ 565 h 10003"/>
            <a:gd name="connsiteX41" fmla="*/ 9117 w 10064"/>
            <a:gd name="connsiteY41" fmla="*/ 0 h 10003"/>
            <a:gd name="connsiteX42" fmla="*/ 6818 w 10064"/>
            <a:gd name="connsiteY42" fmla="*/ 459 h 10003"/>
            <a:gd name="connsiteX43" fmla="*/ 3188 w 10064"/>
            <a:gd name="connsiteY43" fmla="*/ 753 h 10003"/>
            <a:gd name="connsiteX44" fmla="*/ 1730 w 10064"/>
            <a:gd name="connsiteY44" fmla="*/ 934 h 10003"/>
            <a:gd name="connsiteX45" fmla="*/ 0 w 10064"/>
            <a:gd name="connsiteY45" fmla="*/ 1363 h 10003"/>
            <a:gd name="connsiteX0" fmla="*/ 72 w 10136"/>
            <a:gd name="connsiteY0" fmla="*/ 1363 h 10003"/>
            <a:gd name="connsiteX1" fmla="*/ 1033 w 10136"/>
            <a:gd name="connsiteY1" fmla="*/ 1868 h 10003"/>
            <a:gd name="connsiteX2" fmla="*/ 1639 w 10136"/>
            <a:gd name="connsiteY2" fmla="*/ 2653 h 10003"/>
            <a:gd name="connsiteX3" fmla="*/ 3166 w 10136"/>
            <a:gd name="connsiteY3" fmla="*/ 3988 h 10003"/>
            <a:gd name="connsiteX4" fmla="*/ 4464 w 10136"/>
            <a:gd name="connsiteY4" fmla="*/ 4374 h 10003"/>
            <a:gd name="connsiteX5" fmla="*/ 3967 w 10136"/>
            <a:gd name="connsiteY5" fmla="*/ 4576 h 10003"/>
            <a:gd name="connsiteX6" fmla="*/ 4692 w 10136"/>
            <a:gd name="connsiteY6" fmla="*/ 4740 h 10003"/>
            <a:gd name="connsiteX7" fmla="*/ 3934 w 10136"/>
            <a:gd name="connsiteY7" fmla="*/ 4963 h 10003"/>
            <a:gd name="connsiteX8" fmla="*/ 4341 w 10136"/>
            <a:gd name="connsiteY8" fmla="*/ 5630 h 10003"/>
            <a:gd name="connsiteX9" fmla="*/ 4833 w 10136"/>
            <a:gd name="connsiteY9" fmla="*/ 6157 h 10003"/>
            <a:gd name="connsiteX10" fmla="*/ 5074 w 10136"/>
            <a:gd name="connsiteY10" fmla="*/ 6880 h 10003"/>
            <a:gd name="connsiteX11" fmla="*/ 5265 w 10136"/>
            <a:gd name="connsiteY11" fmla="*/ 7192 h 10003"/>
            <a:gd name="connsiteX12" fmla="*/ 5555 w 10136"/>
            <a:gd name="connsiteY12" fmla="*/ 7179 h 10003"/>
            <a:gd name="connsiteX13" fmla="*/ 5979 w 10136"/>
            <a:gd name="connsiteY13" fmla="*/ 8237 h 10003"/>
            <a:gd name="connsiteX14" fmla="*/ 5196 w 10136"/>
            <a:gd name="connsiteY14" fmla="*/ 8418 h 10003"/>
            <a:gd name="connsiteX15" fmla="*/ 2777 w 10136"/>
            <a:gd name="connsiteY15" fmla="*/ 9118 h 10003"/>
            <a:gd name="connsiteX16" fmla="*/ 237 w 10136"/>
            <a:gd name="connsiteY16" fmla="*/ 9615 h 10003"/>
            <a:gd name="connsiteX17" fmla="*/ 356 w 10136"/>
            <a:gd name="connsiteY17" fmla="*/ 9887 h 10003"/>
            <a:gd name="connsiteX18" fmla="*/ 1446 w 10136"/>
            <a:gd name="connsiteY18" fmla="*/ 9910 h 10003"/>
            <a:gd name="connsiteX19" fmla="*/ 2777 w 10136"/>
            <a:gd name="connsiteY19" fmla="*/ 10000 h 10003"/>
            <a:gd name="connsiteX20" fmla="*/ 5922 w 10136"/>
            <a:gd name="connsiteY20" fmla="*/ 9842 h 10003"/>
            <a:gd name="connsiteX21" fmla="*/ 7653 w 10136"/>
            <a:gd name="connsiteY21" fmla="*/ 9454 h 10003"/>
            <a:gd name="connsiteX22" fmla="*/ 10042 w 10136"/>
            <a:gd name="connsiteY22" fmla="*/ 8941 h 10003"/>
            <a:gd name="connsiteX23" fmla="*/ 9628 w 10136"/>
            <a:gd name="connsiteY23" fmla="*/ 8494 h 10003"/>
            <a:gd name="connsiteX24" fmla="*/ 9370 w 10136"/>
            <a:gd name="connsiteY24" fmla="*/ 8166 h 10003"/>
            <a:gd name="connsiteX25" fmla="*/ 8007 w 10136"/>
            <a:gd name="connsiteY25" fmla="*/ 8138 h 10003"/>
            <a:gd name="connsiteX26" fmla="*/ 7618 w 10136"/>
            <a:gd name="connsiteY26" fmla="*/ 7162 h 10003"/>
            <a:gd name="connsiteX27" fmla="*/ 7850 w 10136"/>
            <a:gd name="connsiteY27" fmla="*/ 7139 h 10003"/>
            <a:gd name="connsiteX28" fmla="*/ 7960 w 10136"/>
            <a:gd name="connsiteY28" fmla="*/ 6021 h 10003"/>
            <a:gd name="connsiteX29" fmla="*/ 8013 w 10136"/>
            <a:gd name="connsiteY29" fmla="*/ 5704 h 10003"/>
            <a:gd name="connsiteX30" fmla="*/ 8120 w 10136"/>
            <a:gd name="connsiteY30" fmla="*/ 5275 h 10003"/>
            <a:gd name="connsiteX31" fmla="*/ 7772 w 10136"/>
            <a:gd name="connsiteY31" fmla="*/ 5064 h 10003"/>
            <a:gd name="connsiteX32" fmla="*/ 7991 w 10136"/>
            <a:gd name="connsiteY32" fmla="*/ 4988 h 10003"/>
            <a:gd name="connsiteX33" fmla="*/ 7858 w 10136"/>
            <a:gd name="connsiteY33" fmla="*/ 4823 h 10003"/>
            <a:gd name="connsiteX34" fmla="*/ 6947 w 10136"/>
            <a:gd name="connsiteY34" fmla="*/ 4719 h 10003"/>
            <a:gd name="connsiteX35" fmla="*/ 7433 w 10136"/>
            <a:gd name="connsiteY35" fmla="*/ 4508 h 10003"/>
            <a:gd name="connsiteX36" fmla="*/ 6589 w 10136"/>
            <a:gd name="connsiteY36" fmla="*/ 4351 h 10003"/>
            <a:gd name="connsiteX37" fmla="*/ 7958 w 10136"/>
            <a:gd name="connsiteY37" fmla="*/ 3980 h 10003"/>
            <a:gd name="connsiteX38" fmla="*/ 9090 w 10136"/>
            <a:gd name="connsiteY38" fmla="*/ 2664 h 10003"/>
            <a:gd name="connsiteX39" fmla="*/ 9637 w 10136"/>
            <a:gd name="connsiteY39" fmla="*/ 1339 h 10003"/>
            <a:gd name="connsiteX40" fmla="*/ 9582 w 10136"/>
            <a:gd name="connsiteY40" fmla="*/ 565 h 10003"/>
            <a:gd name="connsiteX41" fmla="*/ 9189 w 10136"/>
            <a:gd name="connsiteY41" fmla="*/ 0 h 10003"/>
            <a:gd name="connsiteX42" fmla="*/ 6890 w 10136"/>
            <a:gd name="connsiteY42" fmla="*/ 459 h 10003"/>
            <a:gd name="connsiteX43" fmla="*/ 3260 w 10136"/>
            <a:gd name="connsiteY43" fmla="*/ 753 h 10003"/>
            <a:gd name="connsiteX44" fmla="*/ 1802 w 10136"/>
            <a:gd name="connsiteY44" fmla="*/ 934 h 10003"/>
            <a:gd name="connsiteX45" fmla="*/ 72 w 10136"/>
            <a:gd name="connsiteY45" fmla="*/ 1363 h 10003"/>
            <a:gd name="connsiteX0" fmla="*/ 45 w 10109"/>
            <a:gd name="connsiteY0" fmla="*/ 1363 h 10003"/>
            <a:gd name="connsiteX1" fmla="*/ 1006 w 10109"/>
            <a:gd name="connsiteY1" fmla="*/ 1868 h 10003"/>
            <a:gd name="connsiteX2" fmla="*/ 1612 w 10109"/>
            <a:gd name="connsiteY2" fmla="*/ 2653 h 10003"/>
            <a:gd name="connsiteX3" fmla="*/ 3139 w 10109"/>
            <a:gd name="connsiteY3" fmla="*/ 3988 h 10003"/>
            <a:gd name="connsiteX4" fmla="*/ 4437 w 10109"/>
            <a:gd name="connsiteY4" fmla="*/ 4374 h 10003"/>
            <a:gd name="connsiteX5" fmla="*/ 3940 w 10109"/>
            <a:gd name="connsiteY5" fmla="*/ 4576 h 10003"/>
            <a:gd name="connsiteX6" fmla="*/ 4665 w 10109"/>
            <a:gd name="connsiteY6" fmla="*/ 4740 h 10003"/>
            <a:gd name="connsiteX7" fmla="*/ 3907 w 10109"/>
            <a:gd name="connsiteY7" fmla="*/ 4963 h 10003"/>
            <a:gd name="connsiteX8" fmla="*/ 4314 w 10109"/>
            <a:gd name="connsiteY8" fmla="*/ 5630 h 10003"/>
            <a:gd name="connsiteX9" fmla="*/ 4806 w 10109"/>
            <a:gd name="connsiteY9" fmla="*/ 6157 h 10003"/>
            <a:gd name="connsiteX10" fmla="*/ 5047 w 10109"/>
            <a:gd name="connsiteY10" fmla="*/ 6880 h 10003"/>
            <a:gd name="connsiteX11" fmla="*/ 5238 w 10109"/>
            <a:gd name="connsiteY11" fmla="*/ 7192 h 10003"/>
            <a:gd name="connsiteX12" fmla="*/ 5528 w 10109"/>
            <a:gd name="connsiteY12" fmla="*/ 7179 h 10003"/>
            <a:gd name="connsiteX13" fmla="*/ 5952 w 10109"/>
            <a:gd name="connsiteY13" fmla="*/ 8237 h 10003"/>
            <a:gd name="connsiteX14" fmla="*/ 5169 w 10109"/>
            <a:gd name="connsiteY14" fmla="*/ 8418 h 10003"/>
            <a:gd name="connsiteX15" fmla="*/ 2750 w 10109"/>
            <a:gd name="connsiteY15" fmla="*/ 9118 h 10003"/>
            <a:gd name="connsiteX16" fmla="*/ 210 w 10109"/>
            <a:gd name="connsiteY16" fmla="*/ 9615 h 10003"/>
            <a:gd name="connsiteX17" fmla="*/ 329 w 10109"/>
            <a:gd name="connsiteY17" fmla="*/ 9887 h 10003"/>
            <a:gd name="connsiteX18" fmla="*/ 1419 w 10109"/>
            <a:gd name="connsiteY18" fmla="*/ 9910 h 10003"/>
            <a:gd name="connsiteX19" fmla="*/ 2750 w 10109"/>
            <a:gd name="connsiteY19" fmla="*/ 10000 h 10003"/>
            <a:gd name="connsiteX20" fmla="*/ 5895 w 10109"/>
            <a:gd name="connsiteY20" fmla="*/ 9842 h 10003"/>
            <a:gd name="connsiteX21" fmla="*/ 7626 w 10109"/>
            <a:gd name="connsiteY21" fmla="*/ 9454 h 10003"/>
            <a:gd name="connsiteX22" fmla="*/ 10015 w 10109"/>
            <a:gd name="connsiteY22" fmla="*/ 8941 h 10003"/>
            <a:gd name="connsiteX23" fmla="*/ 9601 w 10109"/>
            <a:gd name="connsiteY23" fmla="*/ 8494 h 10003"/>
            <a:gd name="connsiteX24" fmla="*/ 9343 w 10109"/>
            <a:gd name="connsiteY24" fmla="*/ 8166 h 10003"/>
            <a:gd name="connsiteX25" fmla="*/ 7980 w 10109"/>
            <a:gd name="connsiteY25" fmla="*/ 8138 h 10003"/>
            <a:gd name="connsiteX26" fmla="*/ 7591 w 10109"/>
            <a:gd name="connsiteY26" fmla="*/ 7162 h 10003"/>
            <a:gd name="connsiteX27" fmla="*/ 7823 w 10109"/>
            <a:gd name="connsiteY27" fmla="*/ 7139 h 10003"/>
            <a:gd name="connsiteX28" fmla="*/ 7933 w 10109"/>
            <a:gd name="connsiteY28" fmla="*/ 6021 h 10003"/>
            <a:gd name="connsiteX29" fmla="*/ 7986 w 10109"/>
            <a:gd name="connsiteY29" fmla="*/ 5704 h 10003"/>
            <a:gd name="connsiteX30" fmla="*/ 8093 w 10109"/>
            <a:gd name="connsiteY30" fmla="*/ 5275 h 10003"/>
            <a:gd name="connsiteX31" fmla="*/ 7745 w 10109"/>
            <a:gd name="connsiteY31" fmla="*/ 5064 h 10003"/>
            <a:gd name="connsiteX32" fmla="*/ 7964 w 10109"/>
            <a:gd name="connsiteY32" fmla="*/ 4988 h 10003"/>
            <a:gd name="connsiteX33" fmla="*/ 7831 w 10109"/>
            <a:gd name="connsiteY33" fmla="*/ 4823 h 10003"/>
            <a:gd name="connsiteX34" fmla="*/ 6920 w 10109"/>
            <a:gd name="connsiteY34" fmla="*/ 4719 h 10003"/>
            <a:gd name="connsiteX35" fmla="*/ 7406 w 10109"/>
            <a:gd name="connsiteY35" fmla="*/ 4508 h 10003"/>
            <a:gd name="connsiteX36" fmla="*/ 6562 w 10109"/>
            <a:gd name="connsiteY36" fmla="*/ 4351 h 10003"/>
            <a:gd name="connsiteX37" fmla="*/ 7931 w 10109"/>
            <a:gd name="connsiteY37" fmla="*/ 3980 h 10003"/>
            <a:gd name="connsiteX38" fmla="*/ 9063 w 10109"/>
            <a:gd name="connsiteY38" fmla="*/ 2664 h 10003"/>
            <a:gd name="connsiteX39" fmla="*/ 9610 w 10109"/>
            <a:gd name="connsiteY39" fmla="*/ 1339 h 10003"/>
            <a:gd name="connsiteX40" fmla="*/ 9555 w 10109"/>
            <a:gd name="connsiteY40" fmla="*/ 565 h 10003"/>
            <a:gd name="connsiteX41" fmla="*/ 9162 w 10109"/>
            <a:gd name="connsiteY41" fmla="*/ 0 h 10003"/>
            <a:gd name="connsiteX42" fmla="*/ 6863 w 10109"/>
            <a:gd name="connsiteY42" fmla="*/ 459 h 10003"/>
            <a:gd name="connsiteX43" fmla="*/ 3233 w 10109"/>
            <a:gd name="connsiteY43" fmla="*/ 753 h 10003"/>
            <a:gd name="connsiteX44" fmla="*/ 1775 w 10109"/>
            <a:gd name="connsiteY44" fmla="*/ 934 h 10003"/>
            <a:gd name="connsiteX45" fmla="*/ 45 w 10109"/>
            <a:gd name="connsiteY45" fmla="*/ 1363 h 10003"/>
            <a:gd name="connsiteX0" fmla="*/ 0 w 10064"/>
            <a:gd name="connsiteY0" fmla="*/ 1363 h 10003"/>
            <a:gd name="connsiteX1" fmla="*/ 961 w 10064"/>
            <a:gd name="connsiteY1" fmla="*/ 1868 h 10003"/>
            <a:gd name="connsiteX2" fmla="*/ 1567 w 10064"/>
            <a:gd name="connsiteY2" fmla="*/ 2653 h 10003"/>
            <a:gd name="connsiteX3" fmla="*/ 3094 w 10064"/>
            <a:gd name="connsiteY3" fmla="*/ 3988 h 10003"/>
            <a:gd name="connsiteX4" fmla="*/ 4392 w 10064"/>
            <a:gd name="connsiteY4" fmla="*/ 4374 h 10003"/>
            <a:gd name="connsiteX5" fmla="*/ 3895 w 10064"/>
            <a:gd name="connsiteY5" fmla="*/ 4576 h 10003"/>
            <a:gd name="connsiteX6" fmla="*/ 4620 w 10064"/>
            <a:gd name="connsiteY6" fmla="*/ 4740 h 10003"/>
            <a:gd name="connsiteX7" fmla="*/ 3862 w 10064"/>
            <a:gd name="connsiteY7" fmla="*/ 4963 h 10003"/>
            <a:gd name="connsiteX8" fmla="*/ 4269 w 10064"/>
            <a:gd name="connsiteY8" fmla="*/ 5630 h 10003"/>
            <a:gd name="connsiteX9" fmla="*/ 4761 w 10064"/>
            <a:gd name="connsiteY9" fmla="*/ 6157 h 10003"/>
            <a:gd name="connsiteX10" fmla="*/ 5002 w 10064"/>
            <a:gd name="connsiteY10" fmla="*/ 6880 h 10003"/>
            <a:gd name="connsiteX11" fmla="*/ 5193 w 10064"/>
            <a:gd name="connsiteY11" fmla="*/ 7192 h 10003"/>
            <a:gd name="connsiteX12" fmla="*/ 5483 w 10064"/>
            <a:gd name="connsiteY12" fmla="*/ 7179 h 10003"/>
            <a:gd name="connsiteX13" fmla="*/ 5907 w 10064"/>
            <a:gd name="connsiteY13" fmla="*/ 8237 h 10003"/>
            <a:gd name="connsiteX14" fmla="*/ 5124 w 10064"/>
            <a:gd name="connsiteY14" fmla="*/ 8418 h 10003"/>
            <a:gd name="connsiteX15" fmla="*/ 2705 w 10064"/>
            <a:gd name="connsiteY15" fmla="*/ 9118 h 10003"/>
            <a:gd name="connsiteX16" fmla="*/ 165 w 10064"/>
            <a:gd name="connsiteY16" fmla="*/ 9615 h 10003"/>
            <a:gd name="connsiteX17" fmla="*/ 621 w 10064"/>
            <a:gd name="connsiteY17" fmla="*/ 9844 h 10003"/>
            <a:gd name="connsiteX18" fmla="*/ 1374 w 10064"/>
            <a:gd name="connsiteY18" fmla="*/ 9910 h 10003"/>
            <a:gd name="connsiteX19" fmla="*/ 2705 w 10064"/>
            <a:gd name="connsiteY19" fmla="*/ 10000 h 10003"/>
            <a:gd name="connsiteX20" fmla="*/ 5850 w 10064"/>
            <a:gd name="connsiteY20" fmla="*/ 9842 h 10003"/>
            <a:gd name="connsiteX21" fmla="*/ 7581 w 10064"/>
            <a:gd name="connsiteY21" fmla="*/ 9454 h 10003"/>
            <a:gd name="connsiteX22" fmla="*/ 9970 w 10064"/>
            <a:gd name="connsiteY22" fmla="*/ 8941 h 10003"/>
            <a:gd name="connsiteX23" fmla="*/ 9556 w 10064"/>
            <a:gd name="connsiteY23" fmla="*/ 8494 h 10003"/>
            <a:gd name="connsiteX24" fmla="*/ 9298 w 10064"/>
            <a:gd name="connsiteY24" fmla="*/ 8166 h 10003"/>
            <a:gd name="connsiteX25" fmla="*/ 7935 w 10064"/>
            <a:gd name="connsiteY25" fmla="*/ 8138 h 10003"/>
            <a:gd name="connsiteX26" fmla="*/ 7546 w 10064"/>
            <a:gd name="connsiteY26" fmla="*/ 7162 h 10003"/>
            <a:gd name="connsiteX27" fmla="*/ 7778 w 10064"/>
            <a:gd name="connsiteY27" fmla="*/ 7139 h 10003"/>
            <a:gd name="connsiteX28" fmla="*/ 7888 w 10064"/>
            <a:gd name="connsiteY28" fmla="*/ 6021 h 10003"/>
            <a:gd name="connsiteX29" fmla="*/ 7941 w 10064"/>
            <a:gd name="connsiteY29" fmla="*/ 5704 h 10003"/>
            <a:gd name="connsiteX30" fmla="*/ 8048 w 10064"/>
            <a:gd name="connsiteY30" fmla="*/ 5275 h 10003"/>
            <a:gd name="connsiteX31" fmla="*/ 7700 w 10064"/>
            <a:gd name="connsiteY31" fmla="*/ 5064 h 10003"/>
            <a:gd name="connsiteX32" fmla="*/ 7919 w 10064"/>
            <a:gd name="connsiteY32" fmla="*/ 4988 h 10003"/>
            <a:gd name="connsiteX33" fmla="*/ 7786 w 10064"/>
            <a:gd name="connsiteY33" fmla="*/ 4823 h 10003"/>
            <a:gd name="connsiteX34" fmla="*/ 6875 w 10064"/>
            <a:gd name="connsiteY34" fmla="*/ 4719 h 10003"/>
            <a:gd name="connsiteX35" fmla="*/ 7361 w 10064"/>
            <a:gd name="connsiteY35" fmla="*/ 4508 h 10003"/>
            <a:gd name="connsiteX36" fmla="*/ 6517 w 10064"/>
            <a:gd name="connsiteY36" fmla="*/ 4351 h 10003"/>
            <a:gd name="connsiteX37" fmla="*/ 7886 w 10064"/>
            <a:gd name="connsiteY37" fmla="*/ 3980 h 10003"/>
            <a:gd name="connsiteX38" fmla="*/ 9018 w 10064"/>
            <a:gd name="connsiteY38" fmla="*/ 2664 h 10003"/>
            <a:gd name="connsiteX39" fmla="*/ 9565 w 10064"/>
            <a:gd name="connsiteY39" fmla="*/ 1339 h 10003"/>
            <a:gd name="connsiteX40" fmla="*/ 9510 w 10064"/>
            <a:gd name="connsiteY40" fmla="*/ 565 h 10003"/>
            <a:gd name="connsiteX41" fmla="*/ 9117 w 10064"/>
            <a:gd name="connsiteY41" fmla="*/ 0 h 10003"/>
            <a:gd name="connsiteX42" fmla="*/ 6818 w 10064"/>
            <a:gd name="connsiteY42" fmla="*/ 459 h 10003"/>
            <a:gd name="connsiteX43" fmla="*/ 3188 w 10064"/>
            <a:gd name="connsiteY43" fmla="*/ 753 h 10003"/>
            <a:gd name="connsiteX44" fmla="*/ 1730 w 10064"/>
            <a:gd name="connsiteY44" fmla="*/ 934 h 10003"/>
            <a:gd name="connsiteX45" fmla="*/ 0 w 10064"/>
            <a:gd name="connsiteY45" fmla="*/ 1363 h 10003"/>
            <a:gd name="connsiteX0" fmla="*/ 0 w 10064"/>
            <a:gd name="connsiteY0" fmla="*/ 1363 h 10003"/>
            <a:gd name="connsiteX1" fmla="*/ 961 w 10064"/>
            <a:gd name="connsiteY1" fmla="*/ 1868 h 10003"/>
            <a:gd name="connsiteX2" fmla="*/ 1567 w 10064"/>
            <a:gd name="connsiteY2" fmla="*/ 2653 h 10003"/>
            <a:gd name="connsiteX3" fmla="*/ 3094 w 10064"/>
            <a:gd name="connsiteY3" fmla="*/ 3988 h 10003"/>
            <a:gd name="connsiteX4" fmla="*/ 4392 w 10064"/>
            <a:gd name="connsiteY4" fmla="*/ 4374 h 10003"/>
            <a:gd name="connsiteX5" fmla="*/ 3895 w 10064"/>
            <a:gd name="connsiteY5" fmla="*/ 4576 h 10003"/>
            <a:gd name="connsiteX6" fmla="*/ 4620 w 10064"/>
            <a:gd name="connsiteY6" fmla="*/ 4740 h 10003"/>
            <a:gd name="connsiteX7" fmla="*/ 3862 w 10064"/>
            <a:gd name="connsiteY7" fmla="*/ 4963 h 10003"/>
            <a:gd name="connsiteX8" fmla="*/ 4269 w 10064"/>
            <a:gd name="connsiteY8" fmla="*/ 5630 h 10003"/>
            <a:gd name="connsiteX9" fmla="*/ 4761 w 10064"/>
            <a:gd name="connsiteY9" fmla="*/ 6157 h 10003"/>
            <a:gd name="connsiteX10" fmla="*/ 5002 w 10064"/>
            <a:gd name="connsiteY10" fmla="*/ 6880 h 10003"/>
            <a:gd name="connsiteX11" fmla="*/ 5193 w 10064"/>
            <a:gd name="connsiteY11" fmla="*/ 7192 h 10003"/>
            <a:gd name="connsiteX12" fmla="*/ 5483 w 10064"/>
            <a:gd name="connsiteY12" fmla="*/ 7179 h 10003"/>
            <a:gd name="connsiteX13" fmla="*/ 5907 w 10064"/>
            <a:gd name="connsiteY13" fmla="*/ 8237 h 10003"/>
            <a:gd name="connsiteX14" fmla="*/ 5124 w 10064"/>
            <a:gd name="connsiteY14" fmla="*/ 8418 h 10003"/>
            <a:gd name="connsiteX15" fmla="*/ 2705 w 10064"/>
            <a:gd name="connsiteY15" fmla="*/ 9118 h 10003"/>
            <a:gd name="connsiteX16" fmla="*/ 165 w 10064"/>
            <a:gd name="connsiteY16" fmla="*/ 9615 h 10003"/>
            <a:gd name="connsiteX17" fmla="*/ 621 w 10064"/>
            <a:gd name="connsiteY17" fmla="*/ 9844 h 10003"/>
            <a:gd name="connsiteX18" fmla="*/ 2705 w 10064"/>
            <a:gd name="connsiteY18" fmla="*/ 10000 h 10003"/>
            <a:gd name="connsiteX19" fmla="*/ 5850 w 10064"/>
            <a:gd name="connsiteY19" fmla="*/ 9842 h 10003"/>
            <a:gd name="connsiteX20" fmla="*/ 7581 w 10064"/>
            <a:gd name="connsiteY20" fmla="*/ 9454 h 10003"/>
            <a:gd name="connsiteX21" fmla="*/ 9970 w 10064"/>
            <a:gd name="connsiteY21" fmla="*/ 8941 h 10003"/>
            <a:gd name="connsiteX22" fmla="*/ 9556 w 10064"/>
            <a:gd name="connsiteY22" fmla="*/ 8494 h 10003"/>
            <a:gd name="connsiteX23" fmla="*/ 9298 w 10064"/>
            <a:gd name="connsiteY23" fmla="*/ 8166 h 10003"/>
            <a:gd name="connsiteX24" fmla="*/ 7935 w 10064"/>
            <a:gd name="connsiteY24" fmla="*/ 8138 h 10003"/>
            <a:gd name="connsiteX25" fmla="*/ 7546 w 10064"/>
            <a:gd name="connsiteY25" fmla="*/ 7162 h 10003"/>
            <a:gd name="connsiteX26" fmla="*/ 7778 w 10064"/>
            <a:gd name="connsiteY26" fmla="*/ 7139 h 10003"/>
            <a:gd name="connsiteX27" fmla="*/ 7888 w 10064"/>
            <a:gd name="connsiteY27" fmla="*/ 6021 h 10003"/>
            <a:gd name="connsiteX28" fmla="*/ 7941 w 10064"/>
            <a:gd name="connsiteY28" fmla="*/ 5704 h 10003"/>
            <a:gd name="connsiteX29" fmla="*/ 8048 w 10064"/>
            <a:gd name="connsiteY29" fmla="*/ 5275 h 10003"/>
            <a:gd name="connsiteX30" fmla="*/ 7700 w 10064"/>
            <a:gd name="connsiteY30" fmla="*/ 5064 h 10003"/>
            <a:gd name="connsiteX31" fmla="*/ 7919 w 10064"/>
            <a:gd name="connsiteY31" fmla="*/ 4988 h 10003"/>
            <a:gd name="connsiteX32" fmla="*/ 7786 w 10064"/>
            <a:gd name="connsiteY32" fmla="*/ 4823 h 10003"/>
            <a:gd name="connsiteX33" fmla="*/ 6875 w 10064"/>
            <a:gd name="connsiteY33" fmla="*/ 4719 h 10003"/>
            <a:gd name="connsiteX34" fmla="*/ 7361 w 10064"/>
            <a:gd name="connsiteY34" fmla="*/ 4508 h 10003"/>
            <a:gd name="connsiteX35" fmla="*/ 6517 w 10064"/>
            <a:gd name="connsiteY35" fmla="*/ 4351 h 10003"/>
            <a:gd name="connsiteX36" fmla="*/ 7886 w 10064"/>
            <a:gd name="connsiteY36" fmla="*/ 3980 h 10003"/>
            <a:gd name="connsiteX37" fmla="*/ 9018 w 10064"/>
            <a:gd name="connsiteY37" fmla="*/ 2664 h 10003"/>
            <a:gd name="connsiteX38" fmla="*/ 9565 w 10064"/>
            <a:gd name="connsiteY38" fmla="*/ 1339 h 10003"/>
            <a:gd name="connsiteX39" fmla="*/ 9510 w 10064"/>
            <a:gd name="connsiteY39" fmla="*/ 565 h 10003"/>
            <a:gd name="connsiteX40" fmla="*/ 9117 w 10064"/>
            <a:gd name="connsiteY40" fmla="*/ 0 h 10003"/>
            <a:gd name="connsiteX41" fmla="*/ 6818 w 10064"/>
            <a:gd name="connsiteY41" fmla="*/ 459 h 10003"/>
            <a:gd name="connsiteX42" fmla="*/ 3188 w 10064"/>
            <a:gd name="connsiteY42" fmla="*/ 753 h 10003"/>
            <a:gd name="connsiteX43" fmla="*/ 1730 w 10064"/>
            <a:gd name="connsiteY43" fmla="*/ 934 h 10003"/>
            <a:gd name="connsiteX44" fmla="*/ 0 w 10064"/>
            <a:gd name="connsiteY44" fmla="*/ 1363 h 10003"/>
            <a:gd name="connsiteX0" fmla="*/ 0 w 10064"/>
            <a:gd name="connsiteY0" fmla="*/ 1363 h 10003"/>
            <a:gd name="connsiteX1" fmla="*/ 961 w 10064"/>
            <a:gd name="connsiteY1" fmla="*/ 1868 h 10003"/>
            <a:gd name="connsiteX2" fmla="*/ 1567 w 10064"/>
            <a:gd name="connsiteY2" fmla="*/ 2653 h 10003"/>
            <a:gd name="connsiteX3" fmla="*/ 3094 w 10064"/>
            <a:gd name="connsiteY3" fmla="*/ 3988 h 10003"/>
            <a:gd name="connsiteX4" fmla="*/ 4392 w 10064"/>
            <a:gd name="connsiteY4" fmla="*/ 4374 h 10003"/>
            <a:gd name="connsiteX5" fmla="*/ 3895 w 10064"/>
            <a:gd name="connsiteY5" fmla="*/ 4576 h 10003"/>
            <a:gd name="connsiteX6" fmla="*/ 4620 w 10064"/>
            <a:gd name="connsiteY6" fmla="*/ 4740 h 10003"/>
            <a:gd name="connsiteX7" fmla="*/ 3862 w 10064"/>
            <a:gd name="connsiteY7" fmla="*/ 4963 h 10003"/>
            <a:gd name="connsiteX8" fmla="*/ 4269 w 10064"/>
            <a:gd name="connsiteY8" fmla="*/ 5630 h 10003"/>
            <a:gd name="connsiteX9" fmla="*/ 4761 w 10064"/>
            <a:gd name="connsiteY9" fmla="*/ 6157 h 10003"/>
            <a:gd name="connsiteX10" fmla="*/ 5002 w 10064"/>
            <a:gd name="connsiteY10" fmla="*/ 6880 h 10003"/>
            <a:gd name="connsiteX11" fmla="*/ 5193 w 10064"/>
            <a:gd name="connsiteY11" fmla="*/ 7192 h 10003"/>
            <a:gd name="connsiteX12" fmla="*/ 5483 w 10064"/>
            <a:gd name="connsiteY12" fmla="*/ 7179 h 10003"/>
            <a:gd name="connsiteX13" fmla="*/ 5907 w 10064"/>
            <a:gd name="connsiteY13" fmla="*/ 8237 h 10003"/>
            <a:gd name="connsiteX14" fmla="*/ 5124 w 10064"/>
            <a:gd name="connsiteY14" fmla="*/ 8418 h 10003"/>
            <a:gd name="connsiteX15" fmla="*/ 2586 w 10064"/>
            <a:gd name="connsiteY15" fmla="*/ 9220 h 10003"/>
            <a:gd name="connsiteX16" fmla="*/ 165 w 10064"/>
            <a:gd name="connsiteY16" fmla="*/ 9615 h 10003"/>
            <a:gd name="connsiteX17" fmla="*/ 621 w 10064"/>
            <a:gd name="connsiteY17" fmla="*/ 9844 h 10003"/>
            <a:gd name="connsiteX18" fmla="*/ 2705 w 10064"/>
            <a:gd name="connsiteY18" fmla="*/ 10000 h 10003"/>
            <a:gd name="connsiteX19" fmla="*/ 5850 w 10064"/>
            <a:gd name="connsiteY19" fmla="*/ 9842 h 10003"/>
            <a:gd name="connsiteX20" fmla="*/ 7581 w 10064"/>
            <a:gd name="connsiteY20" fmla="*/ 9454 h 10003"/>
            <a:gd name="connsiteX21" fmla="*/ 9970 w 10064"/>
            <a:gd name="connsiteY21" fmla="*/ 8941 h 10003"/>
            <a:gd name="connsiteX22" fmla="*/ 9556 w 10064"/>
            <a:gd name="connsiteY22" fmla="*/ 8494 h 10003"/>
            <a:gd name="connsiteX23" fmla="*/ 9298 w 10064"/>
            <a:gd name="connsiteY23" fmla="*/ 8166 h 10003"/>
            <a:gd name="connsiteX24" fmla="*/ 7935 w 10064"/>
            <a:gd name="connsiteY24" fmla="*/ 8138 h 10003"/>
            <a:gd name="connsiteX25" fmla="*/ 7546 w 10064"/>
            <a:gd name="connsiteY25" fmla="*/ 7162 h 10003"/>
            <a:gd name="connsiteX26" fmla="*/ 7778 w 10064"/>
            <a:gd name="connsiteY26" fmla="*/ 7139 h 10003"/>
            <a:gd name="connsiteX27" fmla="*/ 7888 w 10064"/>
            <a:gd name="connsiteY27" fmla="*/ 6021 h 10003"/>
            <a:gd name="connsiteX28" fmla="*/ 7941 w 10064"/>
            <a:gd name="connsiteY28" fmla="*/ 5704 h 10003"/>
            <a:gd name="connsiteX29" fmla="*/ 8048 w 10064"/>
            <a:gd name="connsiteY29" fmla="*/ 5275 h 10003"/>
            <a:gd name="connsiteX30" fmla="*/ 7700 w 10064"/>
            <a:gd name="connsiteY30" fmla="*/ 5064 h 10003"/>
            <a:gd name="connsiteX31" fmla="*/ 7919 w 10064"/>
            <a:gd name="connsiteY31" fmla="*/ 4988 h 10003"/>
            <a:gd name="connsiteX32" fmla="*/ 7786 w 10064"/>
            <a:gd name="connsiteY32" fmla="*/ 4823 h 10003"/>
            <a:gd name="connsiteX33" fmla="*/ 6875 w 10064"/>
            <a:gd name="connsiteY33" fmla="*/ 4719 h 10003"/>
            <a:gd name="connsiteX34" fmla="*/ 7361 w 10064"/>
            <a:gd name="connsiteY34" fmla="*/ 4508 h 10003"/>
            <a:gd name="connsiteX35" fmla="*/ 6517 w 10064"/>
            <a:gd name="connsiteY35" fmla="*/ 4351 h 10003"/>
            <a:gd name="connsiteX36" fmla="*/ 7886 w 10064"/>
            <a:gd name="connsiteY36" fmla="*/ 3980 h 10003"/>
            <a:gd name="connsiteX37" fmla="*/ 9018 w 10064"/>
            <a:gd name="connsiteY37" fmla="*/ 2664 h 10003"/>
            <a:gd name="connsiteX38" fmla="*/ 9565 w 10064"/>
            <a:gd name="connsiteY38" fmla="*/ 1339 h 10003"/>
            <a:gd name="connsiteX39" fmla="*/ 9510 w 10064"/>
            <a:gd name="connsiteY39" fmla="*/ 565 h 10003"/>
            <a:gd name="connsiteX40" fmla="*/ 9117 w 10064"/>
            <a:gd name="connsiteY40" fmla="*/ 0 h 10003"/>
            <a:gd name="connsiteX41" fmla="*/ 6818 w 10064"/>
            <a:gd name="connsiteY41" fmla="*/ 459 h 10003"/>
            <a:gd name="connsiteX42" fmla="*/ 3188 w 10064"/>
            <a:gd name="connsiteY42" fmla="*/ 753 h 10003"/>
            <a:gd name="connsiteX43" fmla="*/ 1730 w 10064"/>
            <a:gd name="connsiteY43" fmla="*/ 934 h 10003"/>
            <a:gd name="connsiteX44" fmla="*/ 0 w 10064"/>
            <a:gd name="connsiteY44" fmla="*/ 1363 h 10003"/>
            <a:gd name="connsiteX0" fmla="*/ 0 w 10064"/>
            <a:gd name="connsiteY0" fmla="*/ 1363 h 10003"/>
            <a:gd name="connsiteX1" fmla="*/ 961 w 10064"/>
            <a:gd name="connsiteY1" fmla="*/ 1868 h 10003"/>
            <a:gd name="connsiteX2" fmla="*/ 1567 w 10064"/>
            <a:gd name="connsiteY2" fmla="*/ 2653 h 10003"/>
            <a:gd name="connsiteX3" fmla="*/ 3094 w 10064"/>
            <a:gd name="connsiteY3" fmla="*/ 3988 h 10003"/>
            <a:gd name="connsiteX4" fmla="*/ 4392 w 10064"/>
            <a:gd name="connsiteY4" fmla="*/ 4374 h 10003"/>
            <a:gd name="connsiteX5" fmla="*/ 3895 w 10064"/>
            <a:gd name="connsiteY5" fmla="*/ 4576 h 10003"/>
            <a:gd name="connsiteX6" fmla="*/ 4620 w 10064"/>
            <a:gd name="connsiteY6" fmla="*/ 4740 h 10003"/>
            <a:gd name="connsiteX7" fmla="*/ 3862 w 10064"/>
            <a:gd name="connsiteY7" fmla="*/ 4963 h 10003"/>
            <a:gd name="connsiteX8" fmla="*/ 4269 w 10064"/>
            <a:gd name="connsiteY8" fmla="*/ 5630 h 10003"/>
            <a:gd name="connsiteX9" fmla="*/ 4761 w 10064"/>
            <a:gd name="connsiteY9" fmla="*/ 6157 h 10003"/>
            <a:gd name="connsiteX10" fmla="*/ 5002 w 10064"/>
            <a:gd name="connsiteY10" fmla="*/ 6880 h 10003"/>
            <a:gd name="connsiteX11" fmla="*/ 5193 w 10064"/>
            <a:gd name="connsiteY11" fmla="*/ 7192 h 10003"/>
            <a:gd name="connsiteX12" fmla="*/ 5483 w 10064"/>
            <a:gd name="connsiteY12" fmla="*/ 7179 h 10003"/>
            <a:gd name="connsiteX13" fmla="*/ 5907 w 10064"/>
            <a:gd name="connsiteY13" fmla="*/ 8237 h 10003"/>
            <a:gd name="connsiteX14" fmla="*/ 5124 w 10064"/>
            <a:gd name="connsiteY14" fmla="*/ 8418 h 10003"/>
            <a:gd name="connsiteX15" fmla="*/ 2586 w 10064"/>
            <a:gd name="connsiteY15" fmla="*/ 9220 h 10003"/>
            <a:gd name="connsiteX16" fmla="*/ 284 w 10064"/>
            <a:gd name="connsiteY16" fmla="*/ 9561 h 10003"/>
            <a:gd name="connsiteX17" fmla="*/ 621 w 10064"/>
            <a:gd name="connsiteY17" fmla="*/ 9844 h 10003"/>
            <a:gd name="connsiteX18" fmla="*/ 2705 w 10064"/>
            <a:gd name="connsiteY18" fmla="*/ 10000 h 10003"/>
            <a:gd name="connsiteX19" fmla="*/ 5850 w 10064"/>
            <a:gd name="connsiteY19" fmla="*/ 9842 h 10003"/>
            <a:gd name="connsiteX20" fmla="*/ 7581 w 10064"/>
            <a:gd name="connsiteY20" fmla="*/ 9454 h 10003"/>
            <a:gd name="connsiteX21" fmla="*/ 9970 w 10064"/>
            <a:gd name="connsiteY21" fmla="*/ 8941 h 10003"/>
            <a:gd name="connsiteX22" fmla="*/ 9556 w 10064"/>
            <a:gd name="connsiteY22" fmla="*/ 8494 h 10003"/>
            <a:gd name="connsiteX23" fmla="*/ 9298 w 10064"/>
            <a:gd name="connsiteY23" fmla="*/ 8166 h 10003"/>
            <a:gd name="connsiteX24" fmla="*/ 7935 w 10064"/>
            <a:gd name="connsiteY24" fmla="*/ 8138 h 10003"/>
            <a:gd name="connsiteX25" fmla="*/ 7546 w 10064"/>
            <a:gd name="connsiteY25" fmla="*/ 7162 h 10003"/>
            <a:gd name="connsiteX26" fmla="*/ 7778 w 10064"/>
            <a:gd name="connsiteY26" fmla="*/ 7139 h 10003"/>
            <a:gd name="connsiteX27" fmla="*/ 7888 w 10064"/>
            <a:gd name="connsiteY27" fmla="*/ 6021 h 10003"/>
            <a:gd name="connsiteX28" fmla="*/ 7941 w 10064"/>
            <a:gd name="connsiteY28" fmla="*/ 5704 h 10003"/>
            <a:gd name="connsiteX29" fmla="*/ 8048 w 10064"/>
            <a:gd name="connsiteY29" fmla="*/ 5275 h 10003"/>
            <a:gd name="connsiteX30" fmla="*/ 7700 w 10064"/>
            <a:gd name="connsiteY30" fmla="*/ 5064 h 10003"/>
            <a:gd name="connsiteX31" fmla="*/ 7919 w 10064"/>
            <a:gd name="connsiteY31" fmla="*/ 4988 h 10003"/>
            <a:gd name="connsiteX32" fmla="*/ 7786 w 10064"/>
            <a:gd name="connsiteY32" fmla="*/ 4823 h 10003"/>
            <a:gd name="connsiteX33" fmla="*/ 6875 w 10064"/>
            <a:gd name="connsiteY33" fmla="*/ 4719 h 10003"/>
            <a:gd name="connsiteX34" fmla="*/ 7361 w 10064"/>
            <a:gd name="connsiteY34" fmla="*/ 4508 h 10003"/>
            <a:gd name="connsiteX35" fmla="*/ 6517 w 10064"/>
            <a:gd name="connsiteY35" fmla="*/ 4351 h 10003"/>
            <a:gd name="connsiteX36" fmla="*/ 7886 w 10064"/>
            <a:gd name="connsiteY36" fmla="*/ 3980 h 10003"/>
            <a:gd name="connsiteX37" fmla="*/ 9018 w 10064"/>
            <a:gd name="connsiteY37" fmla="*/ 2664 h 10003"/>
            <a:gd name="connsiteX38" fmla="*/ 9565 w 10064"/>
            <a:gd name="connsiteY38" fmla="*/ 1339 h 10003"/>
            <a:gd name="connsiteX39" fmla="*/ 9510 w 10064"/>
            <a:gd name="connsiteY39" fmla="*/ 565 h 10003"/>
            <a:gd name="connsiteX40" fmla="*/ 9117 w 10064"/>
            <a:gd name="connsiteY40" fmla="*/ 0 h 10003"/>
            <a:gd name="connsiteX41" fmla="*/ 6818 w 10064"/>
            <a:gd name="connsiteY41" fmla="*/ 459 h 10003"/>
            <a:gd name="connsiteX42" fmla="*/ 3188 w 10064"/>
            <a:gd name="connsiteY42" fmla="*/ 753 h 10003"/>
            <a:gd name="connsiteX43" fmla="*/ 1730 w 10064"/>
            <a:gd name="connsiteY43" fmla="*/ 934 h 10003"/>
            <a:gd name="connsiteX44" fmla="*/ 0 w 10064"/>
            <a:gd name="connsiteY44" fmla="*/ 1363 h 10003"/>
            <a:gd name="connsiteX0" fmla="*/ 0 w 10064"/>
            <a:gd name="connsiteY0" fmla="*/ 1363 h 10003"/>
            <a:gd name="connsiteX1" fmla="*/ 961 w 10064"/>
            <a:gd name="connsiteY1" fmla="*/ 1868 h 10003"/>
            <a:gd name="connsiteX2" fmla="*/ 1567 w 10064"/>
            <a:gd name="connsiteY2" fmla="*/ 2653 h 10003"/>
            <a:gd name="connsiteX3" fmla="*/ 3094 w 10064"/>
            <a:gd name="connsiteY3" fmla="*/ 3988 h 10003"/>
            <a:gd name="connsiteX4" fmla="*/ 4392 w 10064"/>
            <a:gd name="connsiteY4" fmla="*/ 4374 h 10003"/>
            <a:gd name="connsiteX5" fmla="*/ 3895 w 10064"/>
            <a:gd name="connsiteY5" fmla="*/ 4576 h 10003"/>
            <a:gd name="connsiteX6" fmla="*/ 4620 w 10064"/>
            <a:gd name="connsiteY6" fmla="*/ 4740 h 10003"/>
            <a:gd name="connsiteX7" fmla="*/ 3862 w 10064"/>
            <a:gd name="connsiteY7" fmla="*/ 4963 h 10003"/>
            <a:gd name="connsiteX8" fmla="*/ 4269 w 10064"/>
            <a:gd name="connsiteY8" fmla="*/ 5630 h 10003"/>
            <a:gd name="connsiteX9" fmla="*/ 4761 w 10064"/>
            <a:gd name="connsiteY9" fmla="*/ 6157 h 10003"/>
            <a:gd name="connsiteX10" fmla="*/ 5002 w 10064"/>
            <a:gd name="connsiteY10" fmla="*/ 6880 h 10003"/>
            <a:gd name="connsiteX11" fmla="*/ 5193 w 10064"/>
            <a:gd name="connsiteY11" fmla="*/ 7192 h 10003"/>
            <a:gd name="connsiteX12" fmla="*/ 5483 w 10064"/>
            <a:gd name="connsiteY12" fmla="*/ 7179 h 10003"/>
            <a:gd name="connsiteX13" fmla="*/ 5907 w 10064"/>
            <a:gd name="connsiteY13" fmla="*/ 8237 h 10003"/>
            <a:gd name="connsiteX14" fmla="*/ 4985 w 10064"/>
            <a:gd name="connsiteY14" fmla="*/ 8445 h 10003"/>
            <a:gd name="connsiteX15" fmla="*/ 2586 w 10064"/>
            <a:gd name="connsiteY15" fmla="*/ 9220 h 10003"/>
            <a:gd name="connsiteX16" fmla="*/ 284 w 10064"/>
            <a:gd name="connsiteY16" fmla="*/ 9561 h 10003"/>
            <a:gd name="connsiteX17" fmla="*/ 621 w 10064"/>
            <a:gd name="connsiteY17" fmla="*/ 9844 h 10003"/>
            <a:gd name="connsiteX18" fmla="*/ 2705 w 10064"/>
            <a:gd name="connsiteY18" fmla="*/ 10000 h 10003"/>
            <a:gd name="connsiteX19" fmla="*/ 5850 w 10064"/>
            <a:gd name="connsiteY19" fmla="*/ 9842 h 10003"/>
            <a:gd name="connsiteX20" fmla="*/ 7581 w 10064"/>
            <a:gd name="connsiteY20" fmla="*/ 9454 h 10003"/>
            <a:gd name="connsiteX21" fmla="*/ 9970 w 10064"/>
            <a:gd name="connsiteY21" fmla="*/ 8941 h 10003"/>
            <a:gd name="connsiteX22" fmla="*/ 9556 w 10064"/>
            <a:gd name="connsiteY22" fmla="*/ 8494 h 10003"/>
            <a:gd name="connsiteX23" fmla="*/ 9298 w 10064"/>
            <a:gd name="connsiteY23" fmla="*/ 8166 h 10003"/>
            <a:gd name="connsiteX24" fmla="*/ 7935 w 10064"/>
            <a:gd name="connsiteY24" fmla="*/ 8138 h 10003"/>
            <a:gd name="connsiteX25" fmla="*/ 7546 w 10064"/>
            <a:gd name="connsiteY25" fmla="*/ 7162 h 10003"/>
            <a:gd name="connsiteX26" fmla="*/ 7778 w 10064"/>
            <a:gd name="connsiteY26" fmla="*/ 7139 h 10003"/>
            <a:gd name="connsiteX27" fmla="*/ 7888 w 10064"/>
            <a:gd name="connsiteY27" fmla="*/ 6021 h 10003"/>
            <a:gd name="connsiteX28" fmla="*/ 7941 w 10064"/>
            <a:gd name="connsiteY28" fmla="*/ 5704 h 10003"/>
            <a:gd name="connsiteX29" fmla="*/ 8048 w 10064"/>
            <a:gd name="connsiteY29" fmla="*/ 5275 h 10003"/>
            <a:gd name="connsiteX30" fmla="*/ 7700 w 10064"/>
            <a:gd name="connsiteY30" fmla="*/ 5064 h 10003"/>
            <a:gd name="connsiteX31" fmla="*/ 7919 w 10064"/>
            <a:gd name="connsiteY31" fmla="*/ 4988 h 10003"/>
            <a:gd name="connsiteX32" fmla="*/ 7786 w 10064"/>
            <a:gd name="connsiteY32" fmla="*/ 4823 h 10003"/>
            <a:gd name="connsiteX33" fmla="*/ 6875 w 10064"/>
            <a:gd name="connsiteY33" fmla="*/ 4719 h 10003"/>
            <a:gd name="connsiteX34" fmla="*/ 7361 w 10064"/>
            <a:gd name="connsiteY34" fmla="*/ 4508 h 10003"/>
            <a:gd name="connsiteX35" fmla="*/ 6517 w 10064"/>
            <a:gd name="connsiteY35" fmla="*/ 4351 h 10003"/>
            <a:gd name="connsiteX36" fmla="*/ 7886 w 10064"/>
            <a:gd name="connsiteY36" fmla="*/ 3980 h 10003"/>
            <a:gd name="connsiteX37" fmla="*/ 9018 w 10064"/>
            <a:gd name="connsiteY37" fmla="*/ 2664 h 10003"/>
            <a:gd name="connsiteX38" fmla="*/ 9565 w 10064"/>
            <a:gd name="connsiteY38" fmla="*/ 1339 h 10003"/>
            <a:gd name="connsiteX39" fmla="*/ 9510 w 10064"/>
            <a:gd name="connsiteY39" fmla="*/ 565 h 10003"/>
            <a:gd name="connsiteX40" fmla="*/ 9117 w 10064"/>
            <a:gd name="connsiteY40" fmla="*/ 0 h 10003"/>
            <a:gd name="connsiteX41" fmla="*/ 6818 w 10064"/>
            <a:gd name="connsiteY41" fmla="*/ 459 h 10003"/>
            <a:gd name="connsiteX42" fmla="*/ 3188 w 10064"/>
            <a:gd name="connsiteY42" fmla="*/ 753 h 10003"/>
            <a:gd name="connsiteX43" fmla="*/ 1730 w 10064"/>
            <a:gd name="connsiteY43" fmla="*/ 934 h 10003"/>
            <a:gd name="connsiteX44" fmla="*/ 0 w 10064"/>
            <a:gd name="connsiteY44" fmla="*/ 1363 h 10003"/>
            <a:gd name="connsiteX0" fmla="*/ 0 w 10064"/>
            <a:gd name="connsiteY0" fmla="*/ 1363 h 10003"/>
            <a:gd name="connsiteX1" fmla="*/ 961 w 10064"/>
            <a:gd name="connsiteY1" fmla="*/ 1868 h 10003"/>
            <a:gd name="connsiteX2" fmla="*/ 1567 w 10064"/>
            <a:gd name="connsiteY2" fmla="*/ 2653 h 10003"/>
            <a:gd name="connsiteX3" fmla="*/ 3094 w 10064"/>
            <a:gd name="connsiteY3" fmla="*/ 3988 h 10003"/>
            <a:gd name="connsiteX4" fmla="*/ 4392 w 10064"/>
            <a:gd name="connsiteY4" fmla="*/ 4374 h 10003"/>
            <a:gd name="connsiteX5" fmla="*/ 3895 w 10064"/>
            <a:gd name="connsiteY5" fmla="*/ 4576 h 10003"/>
            <a:gd name="connsiteX6" fmla="*/ 4620 w 10064"/>
            <a:gd name="connsiteY6" fmla="*/ 4740 h 10003"/>
            <a:gd name="connsiteX7" fmla="*/ 3862 w 10064"/>
            <a:gd name="connsiteY7" fmla="*/ 4963 h 10003"/>
            <a:gd name="connsiteX8" fmla="*/ 4269 w 10064"/>
            <a:gd name="connsiteY8" fmla="*/ 5630 h 10003"/>
            <a:gd name="connsiteX9" fmla="*/ 4761 w 10064"/>
            <a:gd name="connsiteY9" fmla="*/ 6157 h 10003"/>
            <a:gd name="connsiteX10" fmla="*/ 5002 w 10064"/>
            <a:gd name="connsiteY10" fmla="*/ 6880 h 10003"/>
            <a:gd name="connsiteX11" fmla="*/ 5193 w 10064"/>
            <a:gd name="connsiteY11" fmla="*/ 7192 h 10003"/>
            <a:gd name="connsiteX12" fmla="*/ 5483 w 10064"/>
            <a:gd name="connsiteY12" fmla="*/ 7179 h 10003"/>
            <a:gd name="connsiteX13" fmla="*/ 5907 w 10064"/>
            <a:gd name="connsiteY13" fmla="*/ 8237 h 10003"/>
            <a:gd name="connsiteX14" fmla="*/ 4985 w 10064"/>
            <a:gd name="connsiteY14" fmla="*/ 8445 h 10003"/>
            <a:gd name="connsiteX15" fmla="*/ 2586 w 10064"/>
            <a:gd name="connsiteY15" fmla="*/ 9220 h 10003"/>
            <a:gd name="connsiteX16" fmla="*/ 284 w 10064"/>
            <a:gd name="connsiteY16" fmla="*/ 9561 h 10003"/>
            <a:gd name="connsiteX17" fmla="*/ 621 w 10064"/>
            <a:gd name="connsiteY17" fmla="*/ 9844 h 10003"/>
            <a:gd name="connsiteX18" fmla="*/ 2705 w 10064"/>
            <a:gd name="connsiteY18" fmla="*/ 10000 h 10003"/>
            <a:gd name="connsiteX19" fmla="*/ 5850 w 10064"/>
            <a:gd name="connsiteY19" fmla="*/ 9842 h 10003"/>
            <a:gd name="connsiteX20" fmla="*/ 7581 w 10064"/>
            <a:gd name="connsiteY20" fmla="*/ 9454 h 10003"/>
            <a:gd name="connsiteX21" fmla="*/ 9970 w 10064"/>
            <a:gd name="connsiteY21" fmla="*/ 8941 h 10003"/>
            <a:gd name="connsiteX22" fmla="*/ 9556 w 10064"/>
            <a:gd name="connsiteY22" fmla="*/ 8494 h 10003"/>
            <a:gd name="connsiteX23" fmla="*/ 9298 w 10064"/>
            <a:gd name="connsiteY23" fmla="*/ 8166 h 10003"/>
            <a:gd name="connsiteX24" fmla="*/ 7935 w 10064"/>
            <a:gd name="connsiteY24" fmla="*/ 8138 h 10003"/>
            <a:gd name="connsiteX25" fmla="*/ 7546 w 10064"/>
            <a:gd name="connsiteY25" fmla="*/ 7162 h 10003"/>
            <a:gd name="connsiteX26" fmla="*/ 7778 w 10064"/>
            <a:gd name="connsiteY26" fmla="*/ 7139 h 10003"/>
            <a:gd name="connsiteX27" fmla="*/ 7888 w 10064"/>
            <a:gd name="connsiteY27" fmla="*/ 6021 h 10003"/>
            <a:gd name="connsiteX28" fmla="*/ 7941 w 10064"/>
            <a:gd name="connsiteY28" fmla="*/ 5704 h 10003"/>
            <a:gd name="connsiteX29" fmla="*/ 8048 w 10064"/>
            <a:gd name="connsiteY29" fmla="*/ 5275 h 10003"/>
            <a:gd name="connsiteX30" fmla="*/ 7700 w 10064"/>
            <a:gd name="connsiteY30" fmla="*/ 5064 h 10003"/>
            <a:gd name="connsiteX31" fmla="*/ 7919 w 10064"/>
            <a:gd name="connsiteY31" fmla="*/ 4988 h 10003"/>
            <a:gd name="connsiteX32" fmla="*/ 7786 w 10064"/>
            <a:gd name="connsiteY32" fmla="*/ 4823 h 10003"/>
            <a:gd name="connsiteX33" fmla="*/ 6875 w 10064"/>
            <a:gd name="connsiteY33" fmla="*/ 4719 h 10003"/>
            <a:gd name="connsiteX34" fmla="*/ 7361 w 10064"/>
            <a:gd name="connsiteY34" fmla="*/ 4508 h 10003"/>
            <a:gd name="connsiteX35" fmla="*/ 6517 w 10064"/>
            <a:gd name="connsiteY35" fmla="*/ 4351 h 10003"/>
            <a:gd name="connsiteX36" fmla="*/ 7886 w 10064"/>
            <a:gd name="connsiteY36" fmla="*/ 3980 h 10003"/>
            <a:gd name="connsiteX37" fmla="*/ 9018 w 10064"/>
            <a:gd name="connsiteY37" fmla="*/ 2664 h 10003"/>
            <a:gd name="connsiteX38" fmla="*/ 9565 w 10064"/>
            <a:gd name="connsiteY38" fmla="*/ 1339 h 10003"/>
            <a:gd name="connsiteX39" fmla="*/ 9510 w 10064"/>
            <a:gd name="connsiteY39" fmla="*/ 565 h 10003"/>
            <a:gd name="connsiteX40" fmla="*/ 9117 w 10064"/>
            <a:gd name="connsiteY40" fmla="*/ 0 h 10003"/>
            <a:gd name="connsiteX41" fmla="*/ 6818 w 10064"/>
            <a:gd name="connsiteY41" fmla="*/ 459 h 10003"/>
            <a:gd name="connsiteX42" fmla="*/ 3188 w 10064"/>
            <a:gd name="connsiteY42" fmla="*/ 753 h 10003"/>
            <a:gd name="connsiteX43" fmla="*/ 1730 w 10064"/>
            <a:gd name="connsiteY43" fmla="*/ 934 h 10003"/>
            <a:gd name="connsiteX44" fmla="*/ 0 w 10064"/>
            <a:gd name="connsiteY44" fmla="*/ 1363 h 10003"/>
            <a:gd name="connsiteX0" fmla="*/ 0 w 10064"/>
            <a:gd name="connsiteY0" fmla="*/ 1363 h 10003"/>
            <a:gd name="connsiteX1" fmla="*/ 961 w 10064"/>
            <a:gd name="connsiteY1" fmla="*/ 1868 h 10003"/>
            <a:gd name="connsiteX2" fmla="*/ 1567 w 10064"/>
            <a:gd name="connsiteY2" fmla="*/ 2653 h 10003"/>
            <a:gd name="connsiteX3" fmla="*/ 3094 w 10064"/>
            <a:gd name="connsiteY3" fmla="*/ 3988 h 10003"/>
            <a:gd name="connsiteX4" fmla="*/ 4392 w 10064"/>
            <a:gd name="connsiteY4" fmla="*/ 4374 h 10003"/>
            <a:gd name="connsiteX5" fmla="*/ 3895 w 10064"/>
            <a:gd name="connsiteY5" fmla="*/ 4576 h 10003"/>
            <a:gd name="connsiteX6" fmla="*/ 4620 w 10064"/>
            <a:gd name="connsiteY6" fmla="*/ 4740 h 10003"/>
            <a:gd name="connsiteX7" fmla="*/ 3862 w 10064"/>
            <a:gd name="connsiteY7" fmla="*/ 4963 h 10003"/>
            <a:gd name="connsiteX8" fmla="*/ 4269 w 10064"/>
            <a:gd name="connsiteY8" fmla="*/ 5630 h 10003"/>
            <a:gd name="connsiteX9" fmla="*/ 4761 w 10064"/>
            <a:gd name="connsiteY9" fmla="*/ 6157 h 10003"/>
            <a:gd name="connsiteX10" fmla="*/ 5002 w 10064"/>
            <a:gd name="connsiteY10" fmla="*/ 6880 h 10003"/>
            <a:gd name="connsiteX11" fmla="*/ 5193 w 10064"/>
            <a:gd name="connsiteY11" fmla="*/ 7192 h 10003"/>
            <a:gd name="connsiteX12" fmla="*/ 5483 w 10064"/>
            <a:gd name="connsiteY12" fmla="*/ 7179 h 10003"/>
            <a:gd name="connsiteX13" fmla="*/ 5907 w 10064"/>
            <a:gd name="connsiteY13" fmla="*/ 8237 h 10003"/>
            <a:gd name="connsiteX14" fmla="*/ 4985 w 10064"/>
            <a:gd name="connsiteY14" fmla="*/ 8445 h 10003"/>
            <a:gd name="connsiteX15" fmla="*/ 3291 w 10064"/>
            <a:gd name="connsiteY15" fmla="*/ 9065 h 10003"/>
            <a:gd name="connsiteX16" fmla="*/ 284 w 10064"/>
            <a:gd name="connsiteY16" fmla="*/ 9561 h 10003"/>
            <a:gd name="connsiteX17" fmla="*/ 621 w 10064"/>
            <a:gd name="connsiteY17" fmla="*/ 9844 h 10003"/>
            <a:gd name="connsiteX18" fmla="*/ 2705 w 10064"/>
            <a:gd name="connsiteY18" fmla="*/ 10000 h 10003"/>
            <a:gd name="connsiteX19" fmla="*/ 5850 w 10064"/>
            <a:gd name="connsiteY19" fmla="*/ 9842 h 10003"/>
            <a:gd name="connsiteX20" fmla="*/ 7581 w 10064"/>
            <a:gd name="connsiteY20" fmla="*/ 9454 h 10003"/>
            <a:gd name="connsiteX21" fmla="*/ 9970 w 10064"/>
            <a:gd name="connsiteY21" fmla="*/ 8941 h 10003"/>
            <a:gd name="connsiteX22" fmla="*/ 9556 w 10064"/>
            <a:gd name="connsiteY22" fmla="*/ 8494 h 10003"/>
            <a:gd name="connsiteX23" fmla="*/ 9298 w 10064"/>
            <a:gd name="connsiteY23" fmla="*/ 8166 h 10003"/>
            <a:gd name="connsiteX24" fmla="*/ 7935 w 10064"/>
            <a:gd name="connsiteY24" fmla="*/ 8138 h 10003"/>
            <a:gd name="connsiteX25" fmla="*/ 7546 w 10064"/>
            <a:gd name="connsiteY25" fmla="*/ 7162 h 10003"/>
            <a:gd name="connsiteX26" fmla="*/ 7778 w 10064"/>
            <a:gd name="connsiteY26" fmla="*/ 7139 h 10003"/>
            <a:gd name="connsiteX27" fmla="*/ 7888 w 10064"/>
            <a:gd name="connsiteY27" fmla="*/ 6021 h 10003"/>
            <a:gd name="connsiteX28" fmla="*/ 7941 w 10064"/>
            <a:gd name="connsiteY28" fmla="*/ 5704 h 10003"/>
            <a:gd name="connsiteX29" fmla="*/ 8048 w 10064"/>
            <a:gd name="connsiteY29" fmla="*/ 5275 h 10003"/>
            <a:gd name="connsiteX30" fmla="*/ 7700 w 10064"/>
            <a:gd name="connsiteY30" fmla="*/ 5064 h 10003"/>
            <a:gd name="connsiteX31" fmla="*/ 7919 w 10064"/>
            <a:gd name="connsiteY31" fmla="*/ 4988 h 10003"/>
            <a:gd name="connsiteX32" fmla="*/ 7786 w 10064"/>
            <a:gd name="connsiteY32" fmla="*/ 4823 h 10003"/>
            <a:gd name="connsiteX33" fmla="*/ 6875 w 10064"/>
            <a:gd name="connsiteY33" fmla="*/ 4719 h 10003"/>
            <a:gd name="connsiteX34" fmla="*/ 7361 w 10064"/>
            <a:gd name="connsiteY34" fmla="*/ 4508 h 10003"/>
            <a:gd name="connsiteX35" fmla="*/ 6517 w 10064"/>
            <a:gd name="connsiteY35" fmla="*/ 4351 h 10003"/>
            <a:gd name="connsiteX36" fmla="*/ 7886 w 10064"/>
            <a:gd name="connsiteY36" fmla="*/ 3980 h 10003"/>
            <a:gd name="connsiteX37" fmla="*/ 9018 w 10064"/>
            <a:gd name="connsiteY37" fmla="*/ 2664 h 10003"/>
            <a:gd name="connsiteX38" fmla="*/ 9565 w 10064"/>
            <a:gd name="connsiteY38" fmla="*/ 1339 h 10003"/>
            <a:gd name="connsiteX39" fmla="*/ 9510 w 10064"/>
            <a:gd name="connsiteY39" fmla="*/ 565 h 10003"/>
            <a:gd name="connsiteX40" fmla="*/ 9117 w 10064"/>
            <a:gd name="connsiteY40" fmla="*/ 0 h 10003"/>
            <a:gd name="connsiteX41" fmla="*/ 6818 w 10064"/>
            <a:gd name="connsiteY41" fmla="*/ 459 h 10003"/>
            <a:gd name="connsiteX42" fmla="*/ 3188 w 10064"/>
            <a:gd name="connsiteY42" fmla="*/ 753 h 10003"/>
            <a:gd name="connsiteX43" fmla="*/ 1730 w 10064"/>
            <a:gd name="connsiteY43" fmla="*/ 934 h 10003"/>
            <a:gd name="connsiteX44" fmla="*/ 0 w 10064"/>
            <a:gd name="connsiteY44" fmla="*/ 1363 h 10003"/>
            <a:gd name="connsiteX0" fmla="*/ 0 w 10064"/>
            <a:gd name="connsiteY0" fmla="*/ 1363 h 10003"/>
            <a:gd name="connsiteX1" fmla="*/ 961 w 10064"/>
            <a:gd name="connsiteY1" fmla="*/ 1868 h 10003"/>
            <a:gd name="connsiteX2" fmla="*/ 1567 w 10064"/>
            <a:gd name="connsiteY2" fmla="*/ 2653 h 10003"/>
            <a:gd name="connsiteX3" fmla="*/ 3094 w 10064"/>
            <a:gd name="connsiteY3" fmla="*/ 3988 h 10003"/>
            <a:gd name="connsiteX4" fmla="*/ 4392 w 10064"/>
            <a:gd name="connsiteY4" fmla="*/ 4374 h 10003"/>
            <a:gd name="connsiteX5" fmla="*/ 3895 w 10064"/>
            <a:gd name="connsiteY5" fmla="*/ 4576 h 10003"/>
            <a:gd name="connsiteX6" fmla="*/ 4620 w 10064"/>
            <a:gd name="connsiteY6" fmla="*/ 4740 h 10003"/>
            <a:gd name="connsiteX7" fmla="*/ 3862 w 10064"/>
            <a:gd name="connsiteY7" fmla="*/ 4963 h 10003"/>
            <a:gd name="connsiteX8" fmla="*/ 4269 w 10064"/>
            <a:gd name="connsiteY8" fmla="*/ 5630 h 10003"/>
            <a:gd name="connsiteX9" fmla="*/ 4761 w 10064"/>
            <a:gd name="connsiteY9" fmla="*/ 6157 h 10003"/>
            <a:gd name="connsiteX10" fmla="*/ 5002 w 10064"/>
            <a:gd name="connsiteY10" fmla="*/ 6880 h 10003"/>
            <a:gd name="connsiteX11" fmla="*/ 5193 w 10064"/>
            <a:gd name="connsiteY11" fmla="*/ 7192 h 10003"/>
            <a:gd name="connsiteX12" fmla="*/ 5483 w 10064"/>
            <a:gd name="connsiteY12" fmla="*/ 7179 h 10003"/>
            <a:gd name="connsiteX13" fmla="*/ 5907 w 10064"/>
            <a:gd name="connsiteY13" fmla="*/ 8237 h 10003"/>
            <a:gd name="connsiteX14" fmla="*/ 4985 w 10064"/>
            <a:gd name="connsiteY14" fmla="*/ 8445 h 10003"/>
            <a:gd name="connsiteX15" fmla="*/ 3291 w 10064"/>
            <a:gd name="connsiteY15" fmla="*/ 9065 h 10003"/>
            <a:gd name="connsiteX16" fmla="*/ 1437 w 10064"/>
            <a:gd name="connsiteY16" fmla="*/ 9359 h 10003"/>
            <a:gd name="connsiteX17" fmla="*/ 621 w 10064"/>
            <a:gd name="connsiteY17" fmla="*/ 9844 h 10003"/>
            <a:gd name="connsiteX18" fmla="*/ 2705 w 10064"/>
            <a:gd name="connsiteY18" fmla="*/ 10000 h 10003"/>
            <a:gd name="connsiteX19" fmla="*/ 5850 w 10064"/>
            <a:gd name="connsiteY19" fmla="*/ 9842 h 10003"/>
            <a:gd name="connsiteX20" fmla="*/ 7581 w 10064"/>
            <a:gd name="connsiteY20" fmla="*/ 9454 h 10003"/>
            <a:gd name="connsiteX21" fmla="*/ 9970 w 10064"/>
            <a:gd name="connsiteY21" fmla="*/ 8941 h 10003"/>
            <a:gd name="connsiteX22" fmla="*/ 9556 w 10064"/>
            <a:gd name="connsiteY22" fmla="*/ 8494 h 10003"/>
            <a:gd name="connsiteX23" fmla="*/ 9298 w 10064"/>
            <a:gd name="connsiteY23" fmla="*/ 8166 h 10003"/>
            <a:gd name="connsiteX24" fmla="*/ 7935 w 10064"/>
            <a:gd name="connsiteY24" fmla="*/ 8138 h 10003"/>
            <a:gd name="connsiteX25" fmla="*/ 7546 w 10064"/>
            <a:gd name="connsiteY25" fmla="*/ 7162 h 10003"/>
            <a:gd name="connsiteX26" fmla="*/ 7778 w 10064"/>
            <a:gd name="connsiteY26" fmla="*/ 7139 h 10003"/>
            <a:gd name="connsiteX27" fmla="*/ 7888 w 10064"/>
            <a:gd name="connsiteY27" fmla="*/ 6021 h 10003"/>
            <a:gd name="connsiteX28" fmla="*/ 7941 w 10064"/>
            <a:gd name="connsiteY28" fmla="*/ 5704 h 10003"/>
            <a:gd name="connsiteX29" fmla="*/ 8048 w 10064"/>
            <a:gd name="connsiteY29" fmla="*/ 5275 h 10003"/>
            <a:gd name="connsiteX30" fmla="*/ 7700 w 10064"/>
            <a:gd name="connsiteY30" fmla="*/ 5064 h 10003"/>
            <a:gd name="connsiteX31" fmla="*/ 7919 w 10064"/>
            <a:gd name="connsiteY31" fmla="*/ 4988 h 10003"/>
            <a:gd name="connsiteX32" fmla="*/ 7786 w 10064"/>
            <a:gd name="connsiteY32" fmla="*/ 4823 h 10003"/>
            <a:gd name="connsiteX33" fmla="*/ 6875 w 10064"/>
            <a:gd name="connsiteY33" fmla="*/ 4719 h 10003"/>
            <a:gd name="connsiteX34" fmla="*/ 7361 w 10064"/>
            <a:gd name="connsiteY34" fmla="*/ 4508 h 10003"/>
            <a:gd name="connsiteX35" fmla="*/ 6517 w 10064"/>
            <a:gd name="connsiteY35" fmla="*/ 4351 h 10003"/>
            <a:gd name="connsiteX36" fmla="*/ 7886 w 10064"/>
            <a:gd name="connsiteY36" fmla="*/ 3980 h 10003"/>
            <a:gd name="connsiteX37" fmla="*/ 9018 w 10064"/>
            <a:gd name="connsiteY37" fmla="*/ 2664 h 10003"/>
            <a:gd name="connsiteX38" fmla="*/ 9565 w 10064"/>
            <a:gd name="connsiteY38" fmla="*/ 1339 h 10003"/>
            <a:gd name="connsiteX39" fmla="*/ 9510 w 10064"/>
            <a:gd name="connsiteY39" fmla="*/ 565 h 10003"/>
            <a:gd name="connsiteX40" fmla="*/ 9117 w 10064"/>
            <a:gd name="connsiteY40" fmla="*/ 0 h 10003"/>
            <a:gd name="connsiteX41" fmla="*/ 6818 w 10064"/>
            <a:gd name="connsiteY41" fmla="*/ 459 h 10003"/>
            <a:gd name="connsiteX42" fmla="*/ 3188 w 10064"/>
            <a:gd name="connsiteY42" fmla="*/ 753 h 10003"/>
            <a:gd name="connsiteX43" fmla="*/ 1730 w 10064"/>
            <a:gd name="connsiteY43" fmla="*/ 934 h 10003"/>
            <a:gd name="connsiteX44" fmla="*/ 0 w 10064"/>
            <a:gd name="connsiteY44" fmla="*/ 1363 h 10003"/>
            <a:gd name="connsiteX0" fmla="*/ 0 w 10064"/>
            <a:gd name="connsiteY0" fmla="*/ 1363 h 10002"/>
            <a:gd name="connsiteX1" fmla="*/ 961 w 10064"/>
            <a:gd name="connsiteY1" fmla="*/ 1868 h 10002"/>
            <a:gd name="connsiteX2" fmla="*/ 1567 w 10064"/>
            <a:gd name="connsiteY2" fmla="*/ 2653 h 10002"/>
            <a:gd name="connsiteX3" fmla="*/ 3094 w 10064"/>
            <a:gd name="connsiteY3" fmla="*/ 3988 h 10002"/>
            <a:gd name="connsiteX4" fmla="*/ 4392 w 10064"/>
            <a:gd name="connsiteY4" fmla="*/ 4374 h 10002"/>
            <a:gd name="connsiteX5" fmla="*/ 3895 w 10064"/>
            <a:gd name="connsiteY5" fmla="*/ 4576 h 10002"/>
            <a:gd name="connsiteX6" fmla="*/ 4620 w 10064"/>
            <a:gd name="connsiteY6" fmla="*/ 4740 h 10002"/>
            <a:gd name="connsiteX7" fmla="*/ 3862 w 10064"/>
            <a:gd name="connsiteY7" fmla="*/ 4963 h 10002"/>
            <a:gd name="connsiteX8" fmla="*/ 4269 w 10064"/>
            <a:gd name="connsiteY8" fmla="*/ 5630 h 10002"/>
            <a:gd name="connsiteX9" fmla="*/ 4761 w 10064"/>
            <a:gd name="connsiteY9" fmla="*/ 6157 h 10002"/>
            <a:gd name="connsiteX10" fmla="*/ 5002 w 10064"/>
            <a:gd name="connsiteY10" fmla="*/ 6880 h 10002"/>
            <a:gd name="connsiteX11" fmla="*/ 5193 w 10064"/>
            <a:gd name="connsiteY11" fmla="*/ 7192 h 10002"/>
            <a:gd name="connsiteX12" fmla="*/ 5483 w 10064"/>
            <a:gd name="connsiteY12" fmla="*/ 7179 h 10002"/>
            <a:gd name="connsiteX13" fmla="*/ 5907 w 10064"/>
            <a:gd name="connsiteY13" fmla="*/ 8237 h 10002"/>
            <a:gd name="connsiteX14" fmla="*/ 4985 w 10064"/>
            <a:gd name="connsiteY14" fmla="*/ 8445 h 10002"/>
            <a:gd name="connsiteX15" fmla="*/ 3291 w 10064"/>
            <a:gd name="connsiteY15" fmla="*/ 9065 h 10002"/>
            <a:gd name="connsiteX16" fmla="*/ 1437 w 10064"/>
            <a:gd name="connsiteY16" fmla="*/ 9359 h 10002"/>
            <a:gd name="connsiteX17" fmla="*/ 1561 w 10064"/>
            <a:gd name="connsiteY17" fmla="*/ 9740 h 10002"/>
            <a:gd name="connsiteX18" fmla="*/ 2705 w 10064"/>
            <a:gd name="connsiteY18" fmla="*/ 10000 h 10002"/>
            <a:gd name="connsiteX19" fmla="*/ 5850 w 10064"/>
            <a:gd name="connsiteY19" fmla="*/ 9842 h 10002"/>
            <a:gd name="connsiteX20" fmla="*/ 7581 w 10064"/>
            <a:gd name="connsiteY20" fmla="*/ 9454 h 10002"/>
            <a:gd name="connsiteX21" fmla="*/ 9970 w 10064"/>
            <a:gd name="connsiteY21" fmla="*/ 8941 h 10002"/>
            <a:gd name="connsiteX22" fmla="*/ 9556 w 10064"/>
            <a:gd name="connsiteY22" fmla="*/ 8494 h 10002"/>
            <a:gd name="connsiteX23" fmla="*/ 9298 w 10064"/>
            <a:gd name="connsiteY23" fmla="*/ 8166 h 10002"/>
            <a:gd name="connsiteX24" fmla="*/ 7935 w 10064"/>
            <a:gd name="connsiteY24" fmla="*/ 8138 h 10002"/>
            <a:gd name="connsiteX25" fmla="*/ 7546 w 10064"/>
            <a:gd name="connsiteY25" fmla="*/ 7162 h 10002"/>
            <a:gd name="connsiteX26" fmla="*/ 7778 w 10064"/>
            <a:gd name="connsiteY26" fmla="*/ 7139 h 10002"/>
            <a:gd name="connsiteX27" fmla="*/ 7888 w 10064"/>
            <a:gd name="connsiteY27" fmla="*/ 6021 h 10002"/>
            <a:gd name="connsiteX28" fmla="*/ 7941 w 10064"/>
            <a:gd name="connsiteY28" fmla="*/ 5704 h 10002"/>
            <a:gd name="connsiteX29" fmla="*/ 8048 w 10064"/>
            <a:gd name="connsiteY29" fmla="*/ 5275 h 10002"/>
            <a:gd name="connsiteX30" fmla="*/ 7700 w 10064"/>
            <a:gd name="connsiteY30" fmla="*/ 5064 h 10002"/>
            <a:gd name="connsiteX31" fmla="*/ 7919 w 10064"/>
            <a:gd name="connsiteY31" fmla="*/ 4988 h 10002"/>
            <a:gd name="connsiteX32" fmla="*/ 7786 w 10064"/>
            <a:gd name="connsiteY32" fmla="*/ 4823 h 10002"/>
            <a:gd name="connsiteX33" fmla="*/ 6875 w 10064"/>
            <a:gd name="connsiteY33" fmla="*/ 4719 h 10002"/>
            <a:gd name="connsiteX34" fmla="*/ 7361 w 10064"/>
            <a:gd name="connsiteY34" fmla="*/ 4508 h 10002"/>
            <a:gd name="connsiteX35" fmla="*/ 6517 w 10064"/>
            <a:gd name="connsiteY35" fmla="*/ 4351 h 10002"/>
            <a:gd name="connsiteX36" fmla="*/ 7886 w 10064"/>
            <a:gd name="connsiteY36" fmla="*/ 3980 h 10002"/>
            <a:gd name="connsiteX37" fmla="*/ 9018 w 10064"/>
            <a:gd name="connsiteY37" fmla="*/ 2664 h 10002"/>
            <a:gd name="connsiteX38" fmla="*/ 9565 w 10064"/>
            <a:gd name="connsiteY38" fmla="*/ 1339 h 10002"/>
            <a:gd name="connsiteX39" fmla="*/ 9510 w 10064"/>
            <a:gd name="connsiteY39" fmla="*/ 565 h 10002"/>
            <a:gd name="connsiteX40" fmla="*/ 9117 w 10064"/>
            <a:gd name="connsiteY40" fmla="*/ 0 h 10002"/>
            <a:gd name="connsiteX41" fmla="*/ 6818 w 10064"/>
            <a:gd name="connsiteY41" fmla="*/ 459 h 10002"/>
            <a:gd name="connsiteX42" fmla="*/ 3188 w 10064"/>
            <a:gd name="connsiteY42" fmla="*/ 753 h 10002"/>
            <a:gd name="connsiteX43" fmla="*/ 1730 w 10064"/>
            <a:gd name="connsiteY43" fmla="*/ 934 h 10002"/>
            <a:gd name="connsiteX44" fmla="*/ 0 w 10064"/>
            <a:gd name="connsiteY44" fmla="*/ 1363 h 10002"/>
            <a:gd name="connsiteX0" fmla="*/ 0 w 10064"/>
            <a:gd name="connsiteY0" fmla="*/ 1363 h 9890"/>
            <a:gd name="connsiteX1" fmla="*/ 961 w 10064"/>
            <a:gd name="connsiteY1" fmla="*/ 1868 h 9890"/>
            <a:gd name="connsiteX2" fmla="*/ 1567 w 10064"/>
            <a:gd name="connsiteY2" fmla="*/ 2653 h 9890"/>
            <a:gd name="connsiteX3" fmla="*/ 3094 w 10064"/>
            <a:gd name="connsiteY3" fmla="*/ 3988 h 9890"/>
            <a:gd name="connsiteX4" fmla="*/ 4392 w 10064"/>
            <a:gd name="connsiteY4" fmla="*/ 4374 h 9890"/>
            <a:gd name="connsiteX5" fmla="*/ 3895 w 10064"/>
            <a:gd name="connsiteY5" fmla="*/ 4576 h 9890"/>
            <a:gd name="connsiteX6" fmla="*/ 4620 w 10064"/>
            <a:gd name="connsiteY6" fmla="*/ 4740 h 9890"/>
            <a:gd name="connsiteX7" fmla="*/ 3862 w 10064"/>
            <a:gd name="connsiteY7" fmla="*/ 4963 h 9890"/>
            <a:gd name="connsiteX8" fmla="*/ 4269 w 10064"/>
            <a:gd name="connsiteY8" fmla="*/ 5630 h 9890"/>
            <a:gd name="connsiteX9" fmla="*/ 4761 w 10064"/>
            <a:gd name="connsiteY9" fmla="*/ 6157 h 9890"/>
            <a:gd name="connsiteX10" fmla="*/ 5002 w 10064"/>
            <a:gd name="connsiteY10" fmla="*/ 6880 h 9890"/>
            <a:gd name="connsiteX11" fmla="*/ 5193 w 10064"/>
            <a:gd name="connsiteY11" fmla="*/ 7192 h 9890"/>
            <a:gd name="connsiteX12" fmla="*/ 5483 w 10064"/>
            <a:gd name="connsiteY12" fmla="*/ 7179 h 9890"/>
            <a:gd name="connsiteX13" fmla="*/ 5907 w 10064"/>
            <a:gd name="connsiteY13" fmla="*/ 8237 h 9890"/>
            <a:gd name="connsiteX14" fmla="*/ 4985 w 10064"/>
            <a:gd name="connsiteY14" fmla="*/ 8445 h 9890"/>
            <a:gd name="connsiteX15" fmla="*/ 3291 w 10064"/>
            <a:gd name="connsiteY15" fmla="*/ 9065 h 9890"/>
            <a:gd name="connsiteX16" fmla="*/ 1437 w 10064"/>
            <a:gd name="connsiteY16" fmla="*/ 9359 h 9890"/>
            <a:gd name="connsiteX17" fmla="*/ 1561 w 10064"/>
            <a:gd name="connsiteY17" fmla="*/ 9740 h 9890"/>
            <a:gd name="connsiteX18" fmla="*/ 3538 w 10064"/>
            <a:gd name="connsiteY18" fmla="*/ 9873 h 9890"/>
            <a:gd name="connsiteX19" fmla="*/ 5850 w 10064"/>
            <a:gd name="connsiteY19" fmla="*/ 9842 h 9890"/>
            <a:gd name="connsiteX20" fmla="*/ 7581 w 10064"/>
            <a:gd name="connsiteY20" fmla="*/ 9454 h 9890"/>
            <a:gd name="connsiteX21" fmla="*/ 9970 w 10064"/>
            <a:gd name="connsiteY21" fmla="*/ 8941 h 9890"/>
            <a:gd name="connsiteX22" fmla="*/ 9556 w 10064"/>
            <a:gd name="connsiteY22" fmla="*/ 8494 h 9890"/>
            <a:gd name="connsiteX23" fmla="*/ 9298 w 10064"/>
            <a:gd name="connsiteY23" fmla="*/ 8166 h 9890"/>
            <a:gd name="connsiteX24" fmla="*/ 7935 w 10064"/>
            <a:gd name="connsiteY24" fmla="*/ 8138 h 9890"/>
            <a:gd name="connsiteX25" fmla="*/ 7546 w 10064"/>
            <a:gd name="connsiteY25" fmla="*/ 7162 h 9890"/>
            <a:gd name="connsiteX26" fmla="*/ 7778 w 10064"/>
            <a:gd name="connsiteY26" fmla="*/ 7139 h 9890"/>
            <a:gd name="connsiteX27" fmla="*/ 7888 w 10064"/>
            <a:gd name="connsiteY27" fmla="*/ 6021 h 9890"/>
            <a:gd name="connsiteX28" fmla="*/ 7941 w 10064"/>
            <a:gd name="connsiteY28" fmla="*/ 5704 h 9890"/>
            <a:gd name="connsiteX29" fmla="*/ 8048 w 10064"/>
            <a:gd name="connsiteY29" fmla="*/ 5275 h 9890"/>
            <a:gd name="connsiteX30" fmla="*/ 7700 w 10064"/>
            <a:gd name="connsiteY30" fmla="*/ 5064 h 9890"/>
            <a:gd name="connsiteX31" fmla="*/ 7919 w 10064"/>
            <a:gd name="connsiteY31" fmla="*/ 4988 h 9890"/>
            <a:gd name="connsiteX32" fmla="*/ 7786 w 10064"/>
            <a:gd name="connsiteY32" fmla="*/ 4823 h 9890"/>
            <a:gd name="connsiteX33" fmla="*/ 6875 w 10064"/>
            <a:gd name="connsiteY33" fmla="*/ 4719 h 9890"/>
            <a:gd name="connsiteX34" fmla="*/ 7361 w 10064"/>
            <a:gd name="connsiteY34" fmla="*/ 4508 h 9890"/>
            <a:gd name="connsiteX35" fmla="*/ 6517 w 10064"/>
            <a:gd name="connsiteY35" fmla="*/ 4351 h 9890"/>
            <a:gd name="connsiteX36" fmla="*/ 7886 w 10064"/>
            <a:gd name="connsiteY36" fmla="*/ 3980 h 9890"/>
            <a:gd name="connsiteX37" fmla="*/ 9018 w 10064"/>
            <a:gd name="connsiteY37" fmla="*/ 2664 h 9890"/>
            <a:gd name="connsiteX38" fmla="*/ 9565 w 10064"/>
            <a:gd name="connsiteY38" fmla="*/ 1339 h 9890"/>
            <a:gd name="connsiteX39" fmla="*/ 9510 w 10064"/>
            <a:gd name="connsiteY39" fmla="*/ 565 h 9890"/>
            <a:gd name="connsiteX40" fmla="*/ 9117 w 10064"/>
            <a:gd name="connsiteY40" fmla="*/ 0 h 9890"/>
            <a:gd name="connsiteX41" fmla="*/ 6818 w 10064"/>
            <a:gd name="connsiteY41" fmla="*/ 459 h 9890"/>
            <a:gd name="connsiteX42" fmla="*/ 3188 w 10064"/>
            <a:gd name="connsiteY42" fmla="*/ 753 h 9890"/>
            <a:gd name="connsiteX43" fmla="*/ 1730 w 10064"/>
            <a:gd name="connsiteY43" fmla="*/ 934 h 9890"/>
            <a:gd name="connsiteX44" fmla="*/ 0 w 10064"/>
            <a:gd name="connsiteY44" fmla="*/ 1363 h 9890"/>
            <a:gd name="connsiteX0" fmla="*/ 0 w 10000"/>
            <a:gd name="connsiteY0" fmla="*/ 1378 h 10000"/>
            <a:gd name="connsiteX1" fmla="*/ 955 w 10000"/>
            <a:gd name="connsiteY1" fmla="*/ 1889 h 10000"/>
            <a:gd name="connsiteX2" fmla="*/ 2180 w 10000"/>
            <a:gd name="connsiteY2" fmla="*/ 2620 h 10000"/>
            <a:gd name="connsiteX3" fmla="*/ 3074 w 10000"/>
            <a:gd name="connsiteY3" fmla="*/ 4032 h 10000"/>
            <a:gd name="connsiteX4" fmla="*/ 4364 w 10000"/>
            <a:gd name="connsiteY4" fmla="*/ 4423 h 10000"/>
            <a:gd name="connsiteX5" fmla="*/ 3870 w 10000"/>
            <a:gd name="connsiteY5" fmla="*/ 4627 h 10000"/>
            <a:gd name="connsiteX6" fmla="*/ 4591 w 10000"/>
            <a:gd name="connsiteY6" fmla="*/ 4793 h 10000"/>
            <a:gd name="connsiteX7" fmla="*/ 3837 w 10000"/>
            <a:gd name="connsiteY7" fmla="*/ 5018 h 10000"/>
            <a:gd name="connsiteX8" fmla="*/ 4242 w 10000"/>
            <a:gd name="connsiteY8" fmla="*/ 5693 h 10000"/>
            <a:gd name="connsiteX9" fmla="*/ 4731 w 10000"/>
            <a:gd name="connsiteY9" fmla="*/ 6225 h 10000"/>
            <a:gd name="connsiteX10" fmla="*/ 4970 w 10000"/>
            <a:gd name="connsiteY10" fmla="*/ 6957 h 10000"/>
            <a:gd name="connsiteX11" fmla="*/ 5160 w 10000"/>
            <a:gd name="connsiteY11" fmla="*/ 7272 h 10000"/>
            <a:gd name="connsiteX12" fmla="*/ 5448 w 10000"/>
            <a:gd name="connsiteY12" fmla="*/ 7259 h 10000"/>
            <a:gd name="connsiteX13" fmla="*/ 5869 w 10000"/>
            <a:gd name="connsiteY13" fmla="*/ 8329 h 10000"/>
            <a:gd name="connsiteX14" fmla="*/ 4953 w 10000"/>
            <a:gd name="connsiteY14" fmla="*/ 8539 h 10000"/>
            <a:gd name="connsiteX15" fmla="*/ 3270 w 10000"/>
            <a:gd name="connsiteY15" fmla="*/ 9166 h 10000"/>
            <a:gd name="connsiteX16" fmla="*/ 1428 w 10000"/>
            <a:gd name="connsiteY16" fmla="*/ 9463 h 10000"/>
            <a:gd name="connsiteX17" fmla="*/ 1551 w 10000"/>
            <a:gd name="connsiteY17" fmla="*/ 9848 h 10000"/>
            <a:gd name="connsiteX18" fmla="*/ 3516 w 10000"/>
            <a:gd name="connsiteY18" fmla="*/ 9983 h 10000"/>
            <a:gd name="connsiteX19" fmla="*/ 5813 w 10000"/>
            <a:gd name="connsiteY19" fmla="*/ 9951 h 10000"/>
            <a:gd name="connsiteX20" fmla="*/ 7533 w 10000"/>
            <a:gd name="connsiteY20" fmla="*/ 9559 h 10000"/>
            <a:gd name="connsiteX21" fmla="*/ 9907 w 10000"/>
            <a:gd name="connsiteY21" fmla="*/ 9040 h 10000"/>
            <a:gd name="connsiteX22" fmla="*/ 9495 w 10000"/>
            <a:gd name="connsiteY22" fmla="*/ 8588 h 10000"/>
            <a:gd name="connsiteX23" fmla="*/ 9239 w 10000"/>
            <a:gd name="connsiteY23" fmla="*/ 8257 h 10000"/>
            <a:gd name="connsiteX24" fmla="*/ 7885 w 10000"/>
            <a:gd name="connsiteY24" fmla="*/ 8229 h 10000"/>
            <a:gd name="connsiteX25" fmla="*/ 7498 w 10000"/>
            <a:gd name="connsiteY25" fmla="*/ 7242 h 10000"/>
            <a:gd name="connsiteX26" fmla="*/ 7729 w 10000"/>
            <a:gd name="connsiteY26" fmla="*/ 7218 h 10000"/>
            <a:gd name="connsiteX27" fmla="*/ 7838 w 10000"/>
            <a:gd name="connsiteY27" fmla="*/ 6088 h 10000"/>
            <a:gd name="connsiteX28" fmla="*/ 7891 w 10000"/>
            <a:gd name="connsiteY28" fmla="*/ 5767 h 10000"/>
            <a:gd name="connsiteX29" fmla="*/ 7997 w 10000"/>
            <a:gd name="connsiteY29" fmla="*/ 5334 h 10000"/>
            <a:gd name="connsiteX30" fmla="*/ 7651 w 10000"/>
            <a:gd name="connsiteY30" fmla="*/ 5120 h 10000"/>
            <a:gd name="connsiteX31" fmla="*/ 7869 w 10000"/>
            <a:gd name="connsiteY31" fmla="*/ 5043 h 10000"/>
            <a:gd name="connsiteX32" fmla="*/ 7736 w 10000"/>
            <a:gd name="connsiteY32" fmla="*/ 4877 h 10000"/>
            <a:gd name="connsiteX33" fmla="*/ 6831 w 10000"/>
            <a:gd name="connsiteY33" fmla="*/ 4771 h 10000"/>
            <a:gd name="connsiteX34" fmla="*/ 7314 w 10000"/>
            <a:gd name="connsiteY34" fmla="*/ 4558 h 10000"/>
            <a:gd name="connsiteX35" fmla="*/ 6476 w 10000"/>
            <a:gd name="connsiteY35" fmla="*/ 4399 h 10000"/>
            <a:gd name="connsiteX36" fmla="*/ 7836 w 10000"/>
            <a:gd name="connsiteY36" fmla="*/ 4024 h 10000"/>
            <a:gd name="connsiteX37" fmla="*/ 8961 w 10000"/>
            <a:gd name="connsiteY37" fmla="*/ 2694 h 10000"/>
            <a:gd name="connsiteX38" fmla="*/ 9504 w 10000"/>
            <a:gd name="connsiteY38" fmla="*/ 1354 h 10000"/>
            <a:gd name="connsiteX39" fmla="*/ 9450 w 10000"/>
            <a:gd name="connsiteY39" fmla="*/ 571 h 10000"/>
            <a:gd name="connsiteX40" fmla="*/ 9059 w 10000"/>
            <a:gd name="connsiteY40" fmla="*/ 0 h 10000"/>
            <a:gd name="connsiteX41" fmla="*/ 6775 w 10000"/>
            <a:gd name="connsiteY41" fmla="*/ 464 h 10000"/>
            <a:gd name="connsiteX42" fmla="*/ 3168 w 10000"/>
            <a:gd name="connsiteY42" fmla="*/ 761 h 10000"/>
            <a:gd name="connsiteX43" fmla="*/ 1719 w 10000"/>
            <a:gd name="connsiteY43" fmla="*/ 944 h 10000"/>
            <a:gd name="connsiteX44" fmla="*/ 0 w 10000"/>
            <a:gd name="connsiteY44" fmla="*/ 1378 h 10000"/>
            <a:gd name="connsiteX0" fmla="*/ 0 w 10000"/>
            <a:gd name="connsiteY0" fmla="*/ 1378 h 10000"/>
            <a:gd name="connsiteX1" fmla="*/ 1809 w 10000"/>
            <a:gd name="connsiteY1" fmla="*/ 1756 h 10000"/>
            <a:gd name="connsiteX2" fmla="*/ 2180 w 10000"/>
            <a:gd name="connsiteY2" fmla="*/ 2620 h 10000"/>
            <a:gd name="connsiteX3" fmla="*/ 3074 w 10000"/>
            <a:gd name="connsiteY3" fmla="*/ 4032 h 10000"/>
            <a:gd name="connsiteX4" fmla="*/ 4364 w 10000"/>
            <a:gd name="connsiteY4" fmla="*/ 4423 h 10000"/>
            <a:gd name="connsiteX5" fmla="*/ 3870 w 10000"/>
            <a:gd name="connsiteY5" fmla="*/ 4627 h 10000"/>
            <a:gd name="connsiteX6" fmla="*/ 4591 w 10000"/>
            <a:gd name="connsiteY6" fmla="*/ 4793 h 10000"/>
            <a:gd name="connsiteX7" fmla="*/ 3837 w 10000"/>
            <a:gd name="connsiteY7" fmla="*/ 5018 h 10000"/>
            <a:gd name="connsiteX8" fmla="*/ 4242 w 10000"/>
            <a:gd name="connsiteY8" fmla="*/ 5693 h 10000"/>
            <a:gd name="connsiteX9" fmla="*/ 4731 w 10000"/>
            <a:gd name="connsiteY9" fmla="*/ 6225 h 10000"/>
            <a:gd name="connsiteX10" fmla="*/ 4970 w 10000"/>
            <a:gd name="connsiteY10" fmla="*/ 6957 h 10000"/>
            <a:gd name="connsiteX11" fmla="*/ 5160 w 10000"/>
            <a:gd name="connsiteY11" fmla="*/ 7272 h 10000"/>
            <a:gd name="connsiteX12" fmla="*/ 5448 w 10000"/>
            <a:gd name="connsiteY12" fmla="*/ 7259 h 10000"/>
            <a:gd name="connsiteX13" fmla="*/ 5869 w 10000"/>
            <a:gd name="connsiteY13" fmla="*/ 8329 h 10000"/>
            <a:gd name="connsiteX14" fmla="*/ 4953 w 10000"/>
            <a:gd name="connsiteY14" fmla="*/ 8539 h 10000"/>
            <a:gd name="connsiteX15" fmla="*/ 3270 w 10000"/>
            <a:gd name="connsiteY15" fmla="*/ 9166 h 10000"/>
            <a:gd name="connsiteX16" fmla="*/ 1428 w 10000"/>
            <a:gd name="connsiteY16" fmla="*/ 9463 h 10000"/>
            <a:gd name="connsiteX17" fmla="*/ 1551 w 10000"/>
            <a:gd name="connsiteY17" fmla="*/ 9848 h 10000"/>
            <a:gd name="connsiteX18" fmla="*/ 3516 w 10000"/>
            <a:gd name="connsiteY18" fmla="*/ 9983 h 10000"/>
            <a:gd name="connsiteX19" fmla="*/ 5813 w 10000"/>
            <a:gd name="connsiteY19" fmla="*/ 9951 h 10000"/>
            <a:gd name="connsiteX20" fmla="*/ 7533 w 10000"/>
            <a:gd name="connsiteY20" fmla="*/ 9559 h 10000"/>
            <a:gd name="connsiteX21" fmla="*/ 9907 w 10000"/>
            <a:gd name="connsiteY21" fmla="*/ 9040 h 10000"/>
            <a:gd name="connsiteX22" fmla="*/ 9495 w 10000"/>
            <a:gd name="connsiteY22" fmla="*/ 8588 h 10000"/>
            <a:gd name="connsiteX23" fmla="*/ 9239 w 10000"/>
            <a:gd name="connsiteY23" fmla="*/ 8257 h 10000"/>
            <a:gd name="connsiteX24" fmla="*/ 7885 w 10000"/>
            <a:gd name="connsiteY24" fmla="*/ 8229 h 10000"/>
            <a:gd name="connsiteX25" fmla="*/ 7498 w 10000"/>
            <a:gd name="connsiteY25" fmla="*/ 7242 h 10000"/>
            <a:gd name="connsiteX26" fmla="*/ 7729 w 10000"/>
            <a:gd name="connsiteY26" fmla="*/ 7218 h 10000"/>
            <a:gd name="connsiteX27" fmla="*/ 7838 w 10000"/>
            <a:gd name="connsiteY27" fmla="*/ 6088 h 10000"/>
            <a:gd name="connsiteX28" fmla="*/ 7891 w 10000"/>
            <a:gd name="connsiteY28" fmla="*/ 5767 h 10000"/>
            <a:gd name="connsiteX29" fmla="*/ 7997 w 10000"/>
            <a:gd name="connsiteY29" fmla="*/ 5334 h 10000"/>
            <a:gd name="connsiteX30" fmla="*/ 7651 w 10000"/>
            <a:gd name="connsiteY30" fmla="*/ 5120 h 10000"/>
            <a:gd name="connsiteX31" fmla="*/ 7869 w 10000"/>
            <a:gd name="connsiteY31" fmla="*/ 5043 h 10000"/>
            <a:gd name="connsiteX32" fmla="*/ 7736 w 10000"/>
            <a:gd name="connsiteY32" fmla="*/ 4877 h 10000"/>
            <a:gd name="connsiteX33" fmla="*/ 6831 w 10000"/>
            <a:gd name="connsiteY33" fmla="*/ 4771 h 10000"/>
            <a:gd name="connsiteX34" fmla="*/ 7314 w 10000"/>
            <a:gd name="connsiteY34" fmla="*/ 4558 h 10000"/>
            <a:gd name="connsiteX35" fmla="*/ 6476 w 10000"/>
            <a:gd name="connsiteY35" fmla="*/ 4399 h 10000"/>
            <a:gd name="connsiteX36" fmla="*/ 7836 w 10000"/>
            <a:gd name="connsiteY36" fmla="*/ 4024 h 10000"/>
            <a:gd name="connsiteX37" fmla="*/ 8961 w 10000"/>
            <a:gd name="connsiteY37" fmla="*/ 2694 h 10000"/>
            <a:gd name="connsiteX38" fmla="*/ 9504 w 10000"/>
            <a:gd name="connsiteY38" fmla="*/ 1354 h 10000"/>
            <a:gd name="connsiteX39" fmla="*/ 9450 w 10000"/>
            <a:gd name="connsiteY39" fmla="*/ 571 h 10000"/>
            <a:gd name="connsiteX40" fmla="*/ 9059 w 10000"/>
            <a:gd name="connsiteY40" fmla="*/ 0 h 10000"/>
            <a:gd name="connsiteX41" fmla="*/ 6775 w 10000"/>
            <a:gd name="connsiteY41" fmla="*/ 464 h 10000"/>
            <a:gd name="connsiteX42" fmla="*/ 3168 w 10000"/>
            <a:gd name="connsiteY42" fmla="*/ 761 h 10000"/>
            <a:gd name="connsiteX43" fmla="*/ 1719 w 10000"/>
            <a:gd name="connsiteY43" fmla="*/ 944 h 10000"/>
            <a:gd name="connsiteX44" fmla="*/ 0 w 10000"/>
            <a:gd name="connsiteY44" fmla="*/ 1378 h 10000"/>
            <a:gd name="connsiteX0" fmla="*/ 0 w 10000"/>
            <a:gd name="connsiteY0" fmla="*/ 1378 h 10000"/>
            <a:gd name="connsiteX1" fmla="*/ 1809 w 10000"/>
            <a:gd name="connsiteY1" fmla="*/ 1756 h 10000"/>
            <a:gd name="connsiteX2" fmla="*/ 2341 w 10000"/>
            <a:gd name="connsiteY2" fmla="*/ 2607 h 10000"/>
            <a:gd name="connsiteX3" fmla="*/ 3074 w 10000"/>
            <a:gd name="connsiteY3" fmla="*/ 4032 h 10000"/>
            <a:gd name="connsiteX4" fmla="*/ 4364 w 10000"/>
            <a:gd name="connsiteY4" fmla="*/ 4423 h 10000"/>
            <a:gd name="connsiteX5" fmla="*/ 3870 w 10000"/>
            <a:gd name="connsiteY5" fmla="*/ 4627 h 10000"/>
            <a:gd name="connsiteX6" fmla="*/ 4591 w 10000"/>
            <a:gd name="connsiteY6" fmla="*/ 4793 h 10000"/>
            <a:gd name="connsiteX7" fmla="*/ 3837 w 10000"/>
            <a:gd name="connsiteY7" fmla="*/ 5018 h 10000"/>
            <a:gd name="connsiteX8" fmla="*/ 4242 w 10000"/>
            <a:gd name="connsiteY8" fmla="*/ 5693 h 10000"/>
            <a:gd name="connsiteX9" fmla="*/ 4731 w 10000"/>
            <a:gd name="connsiteY9" fmla="*/ 6225 h 10000"/>
            <a:gd name="connsiteX10" fmla="*/ 4970 w 10000"/>
            <a:gd name="connsiteY10" fmla="*/ 6957 h 10000"/>
            <a:gd name="connsiteX11" fmla="*/ 5160 w 10000"/>
            <a:gd name="connsiteY11" fmla="*/ 7272 h 10000"/>
            <a:gd name="connsiteX12" fmla="*/ 5448 w 10000"/>
            <a:gd name="connsiteY12" fmla="*/ 7259 h 10000"/>
            <a:gd name="connsiteX13" fmla="*/ 5869 w 10000"/>
            <a:gd name="connsiteY13" fmla="*/ 8329 h 10000"/>
            <a:gd name="connsiteX14" fmla="*/ 4953 w 10000"/>
            <a:gd name="connsiteY14" fmla="*/ 8539 h 10000"/>
            <a:gd name="connsiteX15" fmla="*/ 3270 w 10000"/>
            <a:gd name="connsiteY15" fmla="*/ 9166 h 10000"/>
            <a:gd name="connsiteX16" fmla="*/ 1428 w 10000"/>
            <a:gd name="connsiteY16" fmla="*/ 9463 h 10000"/>
            <a:gd name="connsiteX17" fmla="*/ 1551 w 10000"/>
            <a:gd name="connsiteY17" fmla="*/ 9848 h 10000"/>
            <a:gd name="connsiteX18" fmla="*/ 3516 w 10000"/>
            <a:gd name="connsiteY18" fmla="*/ 9983 h 10000"/>
            <a:gd name="connsiteX19" fmla="*/ 5813 w 10000"/>
            <a:gd name="connsiteY19" fmla="*/ 9951 h 10000"/>
            <a:gd name="connsiteX20" fmla="*/ 7533 w 10000"/>
            <a:gd name="connsiteY20" fmla="*/ 9559 h 10000"/>
            <a:gd name="connsiteX21" fmla="*/ 9907 w 10000"/>
            <a:gd name="connsiteY21" fmla="*/ 9040 h 10000"/>
            <a:gd name="connsiteX22" fmla="*/ 9495 w 10000"/>
            <a:gd name="connsiteY22" fmla="*/ 8588 h 10000"/>
            <a:gd name="connsiteX23" fmla="*/ 9239 w 10000"/>
            <a:gd name="connsiteY23" fmla="*/ 8257 h 10000"/>
            <a:gd name="connsiteX24" fmla="*/ 7885 w 10000"/>
            <a:gd name="connsiteY24" fmla="*/ 8229 h 10000"/>
            <a:gd name="connsiteX25" fmla="*/ 7498 w 10000"/>
            <a:gd name="connsiteY25" fmla="*/ 7242 h 10000"/>
            <a:gd name="connsiteX26" fmla="*/ 7729 w 10000"/>
            <a:gd name="connsiteY26" fmla="*/ 7218 h 10000"/>
            <a:gd name="connsiteX27" fmla="*/ 7838 w 10000"/>
            <a:gd name="connsiteY27" fmla="*/ 6088 h 10000"/>
            <a:gd name="connsiteX28" fmla="*/ 7891 w 10000"/>
            <a:gd name="connsiteY28" fmla="*/ 5767 h 10000"/>
            <a:gd name="connsiteX29" fmla="*/ 7997 w 10000"/>
            <a:gd name="connsiteY29" fmla="*/ 5334 h 10000"/>
            <a:gd name="connsiteX30" fmla="*/ 7651 w 10000"/>
            <a:gd name="connsiteY30" fmla="*/ 5120 h 10000"/>
            <a:gd name="connsiteX31" fmla="*/ 7869 w 10000"/>
            <a:gd name="connsiteY31" fmla="*/ 5043 h 10000"/>
            <a:gd name="connsiteX32" fmla="*/ 7736 w 10000"/>
            <a:gd name="connsiteY32" fmla="*/ 4877 h 10000"/>
            <a:gd name="connsiteX33" fmla="*/ 6831 w 10000"/>
            <a:gd name="connsiteY33" fmla="*/ 4771 h 10000"/>
            <a:gd name="connsiteX34" fmla="*/ 7314 w 10000"/>
            <a:gd name="connsiteY34" fmla="*/ 4558 h 10000"/>
            <a:gd name="connsiteX35" fmla="*/ 6476 w 10000"/>
            <a:gd name="connsiteY35" fmla="*/ 4399 h 10000"/>
            <a:gd name="connsiteX36" fmla="*/ 7836 w 10000"/>
            <a:gd name="connsiteY36" fmla="*/ 4024 h 10000"/>
            <a:gd name="connsiteX37" fmla="*/ 8961 w 10000"/>
            <a:gd name="connsiteY37" fmla="*/ 2694 h 10000"/>
            <a:gd name="connsiteX38" fmla="*/ 9504 w 10000"/>
            <a:gd name="connsiteY38" fmla="*/ 1354 h 10000"/>
            <a:gd name="connsiteX39" fmla="*/ 9450 w 10000"/>
            <a:gd name="connsiteY39" fmla="*/ 571 h 10000"/>
            <a:gd name="connsiteX40" fmla="*/ 9059 w 10000"/>
            <a:gd name="connsiteY40" fmla="*/ 0 h 10000"/>
            <a:gd name="connsiteX41" fmla="*/ 6775 w 10000"/>
            <a:gd name="connsiteY41" fmla="*/ 464 h 10000"/>
            <a:gd name="connsiteX42" fmla="*/ 3168 w 10000"/>
            <a:gd name="connsiteY42" fmla="*/ 761 h 10000"/>
            <a:gd name="connsiteX43" fmla="*/ 1719 w 10000"/>
            <a:gd name="connsiteY43" fmla="*/ 944 h 10000"/>
            <a:gd name="connsiteX44" fmla="*/ 0 w 10000"/>
            <a:gd name="connsiteY44" fmla="*/ 1378 h 10000"/>
            <a:gd name="connsiteX0" fmla="*/ 0 w 10000"/>
            <a:gd name="connsiteY0" fmla="*/ 1378 h 10000"/>
            <a:gd name="connsiteX1" fmla="*/ 1809 w 10000"/>
            <a:gd name="connsiteY1" fmla="*/ 1756 h 10000"/>
            <a:gd name="connsiteX2" fmla="*/ 2341 w 10000"/>
            <a:gd name="connsiteY2" fmla="*/ 2607 h 10000"/>
            <a:gd name="connsiteX3" fmla="*/ 3074 w 10000"/>
            <a:gd name="connsiteY3" fmla="*/ 4032 h 10000"/>
            <a:gd name="connsiteX4" fmla="*/ 4364 w 10000"/>
            <a:gd name="connsiteY4" fmla="*/ 4423 h 10000"/>
            <a:gd name="connsiteX5" fmla="*/ 3870 w 10000"/>
            <a:gd name="connsiteY5" fmla="*/ 4627 h 10000"/>
            <a:gd name="connsiteX6" fmla="*/ 4591 w 10000"/>
            <a:gd name="connsiteY6" fmla="*/ 4793 h 10000"/>
            <a:gd name="connsiteX7" fmla="*/ 3837 w 10000"/>
            <a:gd name="connsiteY7" fmla="*/ 5018 h 10000"/>
            <a:gd name="connsiteX8" fmla="*/ 4242 w 10000"/>
            <a:gd name="connsiteY8" fmla="*/ 5693 h 10000"/>
            <a:gd name="connsiteX9" fmla="*/ 4731 w 10000"/>
            <a:gd name="connsiteY9" fmla="*/ 6225 h 10000"/>
            <a:gd name="connsiteX10" fmla="*/ 4970 w 10000"/>
            <a:gd name="connsiteY10" fmla="*/ 6957 h 10000"/>
            <a:gd name="connsiteX11" fmla="*/ 5160 w 10000"/>
            <a:gd name="connsiteY11" fmla="*/ 7272 h 10000"/>
            <a:gd name="connsiteX12" fmla="*/ 5448 w 10000"/>
            <a:gd name="connsiteY12" fmla="*/ 7259 h 10000"/>
            <a:gd name="connsiteX13" fmla="*/ 5869 w 10000"/>
            <a:gd name="connsiteY13" fmla="*/ 8329 h 10000"/>
            <a:gd name="connsiteX14" fmla="*/ 4953 w 10000"/>
            <a:gd name="connsiteY14" fmla="*/ 8539 h 10000"/>
            <a:gd name="connsiteX15" fmla="*/ 3270 w 10000"/>
            <a:gd name="connsiteY15" fmla="*/ 9166 h 10000"/>
            <a:gd name="connsiteX16" fmla="*/ 1428 w 10000"/>
            <a:gd name="connsiteY16" fmla="*/ 9463 h 10000"/>
            <a:gd name="connsiteX17" fmla="*/ 1551 w 10000"/>
            <a:gd name="connsiteY17" fmla="*/ 9848 h 10000"/>
            <a:gd name="connsiteX18" fmla="*/ 3516 w 10000"/>
            <a:gd name="connsiteY18" fmla="*/ 9983 h 10000"/>
            <a:gd name="connsiteX19" fmla="*/ 5813 w 10000"/>
            <a:gd name="connsiteY19" fmla="*/ 9951 h 10000"/>
            <a:gd name="connsiteX20" fmla="*/ 7533 w 10000"/>
            <a:gd name="connsiteY20" fmla="*/ 9559 h 10000"/>
            <a:gd name="connsiteX21" fmla="*/ 9907 w 10000"/>
            <a:gd name="connsiteY21" fmla="*/ 9040 h 10000"/>
            <a:gd name="connsiteX22" fmla="*/ 9495 w 10000"/>
            <a:gd name="connsiteY22" fmla="*/ 8588 h 10000"/>
            <a:gd name="connsiteX23" fmla="*/ 9239 w 10000"/>
            <a:gd name="connsiteY23" fmla="*/ 8257 h 10000"/>
            <a:gd name="connsiteX24" fmla="*/ 7885 w 10000"/>
            <a:gd name="connsiteY24" fmla="*/ 8229 h 10000"/>
            <a:gd name="connsiteX25" fmla="*/ 7498 w 10000"/>
            <a:gd name="connsiteY25" fmla="*/ 7242 h 10000"/>
            <a:gd name="connsiteX26" fmla="*/ 7729 w 10000"/>
            <a:gd name="connsiteY26" fmla="*/ 7218 h 10000"/>
            <a:gd name="connsiteX27" fmla="*/ 7838 w 10000"/>
            <a:gd name="connsiteY27" fmla="*/ 6088 h 10000"/>
            <a:gd name="connsiteX28" fmla="*/ 7891 w 10000"/>
            <a:gd name="connsiteY28" fmla="*/ 5767 h 10000"/>
            <a:gd name="connsiteX29" fmla="*/ 7997 w 10000"/>
            <a:gd name="connsiteY29" fmla="*/ 5334 h 10000"/>
            <a:gd name="connsiteX30" fmla="*/ 7651 w 10000"/>
            <a:gd name="connsiteY30" fmla="*/ 5120 h 10000"/>
            <a:gd name="connsiteX31" fmla="*/ 7869 w 10000"/>
            <a:gd name="connsiteY31" fmla="*/ 5043 h 10000"/>
            <a:gd name="connsiteX32" fmla="*/ 7736 w 10000"/>
            <a:gd name="connsiteY32" fmla="*/ 4877 h 10000"/>
            <a:gd name="connsiteX33" fmla="*/ 6831 w 10000"/>
            <a:gd name="connsiteY33" fmla="*/ 4771 h 10000"/>
            <a:gd name="connsiteX34" fmla="*/ 7314 w 10000"/>
            <a:gd name="connsiteY34" fmla="*/ 4558 h 10000"/>
            <a:gd name="connsiteX35" fmla="*/ 6476 w 10000"/>
            <a:gd name="connsiteY35" fmla="*/ 4399 h 10000"/>
            <a:gd name="connsiteX36" fmla="*/ 7836 w 10000"/>
            <a:gd name="connsiteY36" fmla="*/ 4024 h 10000"/>
            <a:gd name="connsiteX37" fmla="*/ 8961 w 10000"/>
            <a:gd name="connsiteY37" fmla="*/ 2694 h 10000"/>
            <a:gd name="connsiteX38" fmla="*/ 9504 w 10000"/>
            <a:gd name="connsiteY38" fmla="*/ 1354 h 10000"/>
            <a:gd name="connsiteX39" fmla="*/ 9450 w 10000"/>
            <a:gd name="connsiteY39" fmla="*/ 571 h 10000"/>
            <a:gd name="connsiteX40" fmla="*/ 9059 w 10000"/>
            <a:gd name="connsiteY40" fmla="*/ 0 h 10000"/>
            <a:gd name="connsiteX41" fmla="*/ 6775 w 10000"/>
            <a:gd name="connsiteY41" fmla="*/ 464 h 10000"/>
            <a:gd name="connsiteX42" fmla="*/ 3168 w 10000"/>
            <a:gd name="connsiteY42" fmla="*/ 761 h 10000"/>
            <a:gd name="connsiteX43" fmla="*/ 1719 w 10000"/>
            <a:gd name="connsiteY43" fmla="*/ 944 h 10000"/>
            <a:gd name="connsiteX44" fmla="*/ 0 w 10000"/>
            <a:gd name="connsiteY44" fmla="*/ 1378 h 10000"/>
            <a:gd name="connsiteX0" fmla="*/ 0 w 10000"/>
            <a:gd name="connsiteY0" fmla="*/ 1378 h 10000"/>
            <a:gd name="connsiteX1" fmla="*/ 1809 w 10000"/>
            <a:gd name="connsiteY1" fmla="*/ 1756 h 10000"/>
            <a:gd name="connsiteX2" fmla="*/ 2341 w 10000"/>
            <a:gd name="connsiteY2" fmla="*/ 2607 h 10000"/>
            <a:gd name="connsiteX3" fmla="*/ 3074 w 10000"/>
            <a:gd name="connsiteY3" fmla="*/ 4032 h 10000"/>
            <a:gd name="connsiteX4" fmla="*/ 4364 w 10000"/>
            <a:gd name="connsiteY4" fmla="*/ 4423 h 10000"/>
            <a:gd name="connsiteX5" fmla="*/ 3870 w 10000"/>
            <a:gd name="connsiteY5" fmla="*/ 4627 h 10000"/>
            <a:gd name="connsiteX6" fmla="*/ 4591 w 10000"/>
            <a:gd name="connsiteY6" fmla="*/ 4793 h 10000"/>
            <a:gd name="connsiteX7" fmla="*/ 3837 w 10000"/>
            <a:gd name="connsiteY7" fmla="*/ 5018 h 10000"/>
            <a:gd name="connsiteX8" fmla="*/ 4242 w 10000"/>
            <a:gd name="connsiteY8" fmla="*/ 5693 h 10000"/>
            <a:gd name="connsiteX9" fmla="*/ 4731 w 10000"/>
            <a:gd name="connsiteY9" fmla="*/ 6225 h 10000"/>
            <a:gd name="connsiteX10" fmla="*/ 4970 w 10000"/>
            <a:gd name="connsiteY10" fmla="*/ 6957 h 10000"/>
            <a:gd name="connsiteX11" fmla="*/ 5160 w 10000"/>
            <a:gd name="connsiteY11" fmla="*/ 7272 h 10000"/>
            <a:gd name="connsiteX12" fmla="*/ 5448 w 10000"/>
            <a:gd name="connsiteY12" fmla="*/ 7259 h 10000"/>
            <a:gd name="connsiteX13" fmla="*/ 5869 w 10000"/>
            <a:gd name="connsiteY13" fmla="*/ 8329 h 10000"/>
            <a:gd name="connsiteX14" fmla="*/ 4953 w 10000"/>
            <a:gd name="connsiteY14" fmla="*/ 8539 h 10000"/>
            <a:gd name="connsiteX15" fmla="*/ 3270 w 10000"/>
            <a:gd name="connsiteY15" fmla="*/ 9166 h 10000"/>
            <a:gd name="connsiteX16" fmla="*/ 1428 w 10000"/>
            <a:gd name="connsiteY16" fmla="*/ 9463 h 10000"/>
            <a:gd name="connsiteX17" fmla="*/ 1551 w 10000"/>
            <a:gd name="connsiteY17" fmla="*/ 9848 h 10000"/>
            <a:gd name="connsiteX18" fmla="*/ 3516 w 10000"/>
            <a:gd name="connsiteY18" fmla="*/ 9983 h 10000"/>
            <a:gd name="connsiteX19" fmla="*/ 5813 w 10000"/>
            <a:gd name="connsiteY19" fmla="*/ 9951 h 10000"/>
            <a:gd name="connsiteX20" fmla="*/ 7533 w 10000"/>
            <a:gd name="connsiteY20" fmla="*/ 9559 h 10000"/>
            <a:gd name="connsiteX21" fmla="*/ 9907 w 10000"/>
            <a:gd name="connsiteY21" fmla="*/ 9040 h 10000"/>
            <a:gd name="connsiteX22" fmla="*/ 9495 w 10000"/>
            <a:gd name="connsiteY22" fmla="*/ 8588 h 10000"/>
            <a:gd name="connsiteX23" fmla="*/ 9239 w 10000"/>
            <a:gd name="connsiteY23" fmla="*/ 8257 h 10000"/>
            <a:gd name="connsiteX24" fmla="*/ 7885 w 10000"/>
            <a:gd name="connsiteY24" fmla="*/ 8229 h 10000"/>
            <a:gd name="connsiteX25" fmla="*/ 7498 w 10000"/>
            <a:gd name="connsiteY25" fmla="*/ 7242 h 10000"/>
            <a:gd name="connsiteX26" fmla="*/ 7729 w 10000"/>
            <a:gd name="connsiteY26" fmla="*/ 7218 h 10000"/>
            <a:gd name="connsiteX27" fmla="*/ 7838 w 10000"/>
            <a:gd name="connsiteY27" fmla="*/ 6088 h 10000"/>
            <a:gd name="connsiteX28" fmla="*/ 7891 w 10000"/>
            <a:gd name="connsiteY28" fmla="*/ 5767 h 10000"/>
            <a:gd name="connsiteX29" fmla="*/ 7997 w 10000"/>
            <a:gd name="connsiteY29" fmla="*/ 5334 h 10000"/>
            <a:gd name="connsiteX30" fmla="*/ 7651 w 10000"/>
            <a:gd name="connsiteY30" fmla="*/ 5120 h 10000"/>
            <a:gd name="connsiteX31" fmla="*/ 7869 w 10000"/>
            <a:gd name="connsiteY31" fmla="*/ 5043 h 10000"/>
            <a:gd name="connsiteX32" fmla="*/ 7736 w 10000"/>
            <a:gd name="connsiteY32" fmla="*/ 4877 h 10000"/>
            <a:gd name="connsiteX33" fmla="*/ 6831 w 10000"/>
            <a:gd name="connsiteY33" fmla="*/ 4771 h 10000"/>
            <a:gd name="connsiteX34" fmla="*/ 7314 w 10000"/>
            <a:gd name="connsiteY34" fmla="*/ 4558 h 10000"/>
            <a:gd name="connsiteX35" fmla="*/ 6476 w 10000"/>
            <a:gd name="connsiteY35" fmla="*/ 4399 h 10000"/>
            <a:gd name="connsiteX36" fmla="*/ 7836 w 10000"/>
            <a:gd name="connsiteY36" fmla="*/ 4024 h 10000"/>
            <a:gd name="connsiteX37" fmla="*/ 8961 w 10000"/>
            <a:gd name="connsiteY37" fmla="*/ 2694 h 10000"/>
            <a:gd name="connsiteX38" fmla="*/ 9504 w 10000"/>
            <a:gd name="connsiteY38" fmla="*/ 1354 h 10000"/>
            <a:gd name="connsiteX39" fmla="*/ 9450 w 10000"/>
            <a:gd name="connsiteY39" fmla="*/ 571 h 10000"/>
            <a:gd name="connsiteX40" fmla="*/ 9059 w 10000"/>
            <a:gd name="connsiteY40" fmla="*/ 0 h 10000"/>
            <a:gd name="connsiteX41" fmla="*/ 6775 w 10000"/>
            <a:gd name="connsiteY41" fmla="*/ 464 h 10000"/>
            <a:gd name="connsiteX42" fmla="*/ 3168 w 10000"/>
            <a:gd name="connsiteY42" fmla="*/ 761 h 10000"/>
            <a:gd name="connsiteX43" fmla="*/ 1719 w 10000"/>
            <a:gd name="connsiteY43" fmla="*/ 944 h 10000"/>
            <a:gd name="connsiteX44" fmla="*/ 0 w 10000"/>
            <a:gd name="connsiteY44" fmla="*/ 1378 h 10000"/>
            <a:gd name="connsiteX0" fmla="*/ 0 w 10000"/>
            <a:gd name="connsiteY0" fmla="*/ 1378 h 10000"/>
            <a:gd name="connsiteX1" fmla="*/ 1809 w 10000"/>
            <a:gd name="connsiteY1" fmla="*/ 1756 h 10000"/>
            <a:gd name="connsiteX2" fmla="*/ 2456 w 10000"/>
            <a:gd name="connsiteY2" fmla="*/ 2607 h 10000"/>
            <a:gd name="connsiteX3" fmla="*/ 3074 w 10000"/>
            <a:gd name="connsiteY3" fmla="*/ 4032 h 10000"/>
            <a:gd name="connsiteX4" fmla="*/ 4364 w 10000"/>
            <a:gd name="connsiteY4" fmla="*/ 4423 h 10000"/>
            <a:gd name="connsiteX5" fmla="*/ 3870 w 10000"/>
            <a:gd name="connsiteY5" fmla="*/ 4627 h 10000"/>
            <a:gd name="connsiteX6" fmla="*/ 4591 w 10000"/>
            <a:gd name="connsiteY6" fmla="*/ 4793 h 10000"/>
            <a:gd name="connsiteX7" fmla="*/ 3837 w 10000"/>
            <a:gd name="connsiteY7" fmla="*/ 5018 h 10000"/>
            <a:gd name="connsiteX8" fmla="*/ 4242 w 10000"/>
            <a:gd name="connsiteY8" fmla="*/ 5693 h 10000"/>
            <a:gd name="connsiteX9" fmla="*/ 4731 w 10000"/>
            <a:gd name="connsiteY9" fmla="*/ 6225 h 10000"/>
            <a:gd name="connsiteX10" fmla="*/ 4970 w 10000"/>
            <a:gd name="connsiteY10" fmla="*/ 6957 h 10000"/>
            <a:gd name="connsiteX11" fmla="*/ 5160 w 10000"/>
            <a:gd name="connsiteY11" fmla="*/ 7272 h 10000"/>
            <a:gd name="connsiteX12" fmla="*/ 5448 w 10000"/>
            <a:gd name="connsiteY12" fmla="*/ 7259 h 10000"/>
            <a:gd name="connsiteX13" fmla="*/ 5869 w 10000"/>
            <a:gd name="connsiteY13" fmla="*/ 8329 h 10000"/>
            <a:gd name="connsiteX14" fmla="*/ 4953 w 10000"/>
            <a:gd name="connsiteY14" fmla="*/ 8539 h 10000"/>
            <a:gd name="connsiteX15" fmla="*/ 3270 w 10000"/>
            <a:gd name="connsiteY15" fmla="*/ 9166 h 10000"/>
            <a:gd name="connsiteX16" fmla="*/ 1428 w 10000"/>
            <a:gd name="connsiteY16" fmla="*/ 9463 h 10000"/>
            <a:gd name="connsiteX17" fmla="*/ 1551 w 10000"/>
            <a:gd name="connsiteY17" fmla="*/ 9848 h 10000"/>
            <a:gd name="connsiteX18" fmla="*/ 3516 w 10000"/>
            <a:gd name="connsiteY18" fmla="*/ 9983 h 10000"/>
            <a:gd name="connsiteX19" fmla="*/ 5813 w 10000"/>
            <a:gd name="connsiteY19" fmla="*/ 9951 h 10000"/>
            <a:gd name="connsiteX20" fmla="*/ 7533 w 10000"/>
            <a:gd name="connsiteY20" fmla="*/ 9559 h 10000"/>
            <a:gd name="connsiteX21" fmla="*/ 9907 w 10000"/>
            <a:gd name="connsiteY21" fmla="*/ 9040 h 10000"/>
            <a:gd name="connsiteX22" fmla="*/ 9495 w 10000"/>
            <a:gd name="connsiteY22" fmla="*/ 8588 h 10000"/>
            <a:gd name="connsiteX23" fmla="*/ 9239 w 10000"/>
            <a:gd name="connsiteY23" fmla="*/ 8257 h 10000"/>
            <a:gd name="connsiteX24" fmla="*/ 7885 w 10000"/>
            <a:gd name="connsiteY24" fmla="*/ 8229 h 10000"/>
            <a:gd name="connsiteX25" fmla="*/ 7498 w 10000"/>
            <a:gd name="connsiteY25" fmla="*/ 7242 h 10000"/>
            <a:gd name="connsiteX26" fmla="*/ 7729 w 10000"/>
            <a:gd name="connsiteY26" fmla="*/ 7218 h 10000"/>
            <a:gd name="connsiteX27" fmla="*/ 7838 w 10000"/>
            <a:gd name="connsiteY27" fmla="*/ 6088 h 10000"/>
            <a:gd name="connsiteX28" fmla="*/ 7891 w 10000"/>
            <a:gd name="connsiteY28" fmla="*/ 5767 h 10000"/>
            <a:gd name="connsiteX29" fmla="*/ 7997 w 10000"/>
            <a:gd name="connsiteY29" fmla="*/ 5334 h 10000"/>
            <a:gd name="connsiteX30" fmla="*/ 7651 w 10000"/>
            <a:gd name="connsiteY30" fmla="*/ 5120 h 10000"/>
            <a:gd name="connsiteX31" fmla="*/ 7869 w 10000"/>
            <a:gd name="connsiteY31" fmla="*/ 5043 h 10000"/>
            <a:gd name="connsiteX32" fmla="*/ 7736 w 10000"/>
            <a:gd name="connsiteY32" fmla="*/ 4877 h 10000"/>
            <a:gd name="connsiteX33" fmla="*/ 6831 w 10000"/>
            <a:gd name="connsiteY33" fmla="*/ 4771 h 10000"/>
            <a:gd name="connsiteX34" fmla="*/ 7314 w 10000"/>
            <a:gd name="connsiteY34" fmla="*/ 4558 h 10000"/>
            <a:gd name="connsiteX35" fmla="*/ 6476 w 10000"/>
            <a:gd name="connsiteY35" fmla="*/ 4399 h 10000"/>
            <a:gd name="connsiteX36" fmla="*/ 7836 w 10000"/>
            <a:gd name="connsiteY36" fmla="*/ 4024 h 10000"/>
            <a:gd name="connsiteX37" fmla="*/ 8961 w 10000"/>
            <a:gd name="connsiteY37" fmla="*/ 2694 h 10000"/>
            <a:gd name="connsiteX38" fmla="*/ 9504 w 10000"/>
            <a:gd name="connsiteY38" fmla="*/ 1354 h 10000"/>
            <a:gd name="connsiteX39" fmla="*/ 9450 w 10000"/>
            <a:gd name="connsiteY39" fmla="*/ 571 h 10000"/>
            <a:gd name="connsiteX40" fmla="*/ 9059 w 10000"/>
            <a:gd name="connsiteY40" fmla="*/ 0 h 10000"/>
            <a:gd name="connsiteX41" fmla="*/ 6775 w 10000"/>
            <a:gd name="connsiteY41" fmla="*/ 464 h 10000"/>
            <a:gd name="connsiteX42" fmla="*/ 3168 w 10000"/>
            <a:gd name="connsiteY42" fmla="*/ 761 h 10000"/>
            <a:gd name="connsiteX43" fmla="*/ 1719 w 10000"/>
            <a:gd name="connsiteY43" fmla="*/ 944 h 10000"/>
            <a:gd name="connsiteX44" fmla="*/ 0 w 10000"/>
            <a:gd name="connsiteY44" fmla="*/ 1378 h 10000"/>
            <a:gd name="connsiteX0" fmla="*/ 0 w 9054"/>
            <a:gd name="connsiteY0" fmla="*/ 1365 h 10000"/>
            <a:gd name="connsiteX1" fmla="*/ 863 w 9054"/>
            <a:gd name="connsiteY1" fmla="*/ 1756 h 10000"/>
            <a:gd name="connsiteX2" fmla="*/ 1510 w 9054"/>
            <a:gd name="connsiteY2" fmla="*/ 2607 h 10000"/>
            <a:gd name="connsiteX3" fmla="*/ 2128 w 9054"/>
            <a:gd name="connsiteY3" fmla="*/ 4032 h 10000"/>
            <a:gd name="connsiteX4" fmla="*/ 3418 w 9054"/>
            <a:gd name="connsiteY4" fmla="*/ 4423 h 10000"/>
            <a:gd name="connsiteX5" fmla="*/ 2924 w 9054"/>
            <a:gd name="connsiteY5" fmla="*/ 4627 h 10000"/>
            <a:gd name="connsiteX6" fmla="*/ 3645 w 9054"/>
            <a:gd name="connsiteY6" fmla="*/ 4793 h 10000"/>
            <a:gd name="connsiteX7" fmla="*/ 2891 w 9054"/>
            <a:gd name="connsiteY7" fmla="*/ 5018 h 10000"/>
            <a:gd name="connsiteX8" fmla="*/ 3296 w 9054"/>
            <a:gd name="connsiteY8" fmla="*/ 5693 h 10000"/>
            <a:gd name="connsiteX9" fmla="*/ 3785 w 9054"/>
            <a:gd name="connsiteY9" fmla="*/ 6225 h 10000"/>
            <a:gd name="connsiteX10" fmla="*/ 4024 w 9054"/>
            <a:gd name="connsiteY10" fmla="*/ 6957 h 10000"/>
            <a:gd name="connsiteX11" fmla="*/ 4214 w 9054"/>
            <a:gd name="connsiteY11" fmla="*/ 7272 h 10000"/>
            <a:gd name="connsiteX12" fmla="*/ 4502 w 9054"/>
            <a:gd name="connsiteY12" fmla="*/ 7259 h 10000"/>
            <a:gd name="connsiteX13" fmla="*/ 4923 w 9054"/>
            <a:gd name="connsiteY13" fmla="*/ 8329 h 10000"/>
            <a:gd name="connsiteX14" fmla="*/ 4007 w 9054"/>
            <a:gd name="connsiteY14" fmla="*/ 8539 h 10000"/>
            <a:gd name="connsiteX15" fmla="*/ 2324 w 9054"/>
            <a:gd name="connsiteY15" fmla="*/ 9166 h 10000"/>
            <a:gd name="connsiteX16" fmla="*/ 482 w 9054"/>
            <a:gd name="connsiteY16" fmla="*/ 9463 h 10000"/>
            <a:gd name="connsiteX17" fmla="*/ 605 w 9054"/>
            <a:gd name="connsiteY17" fmla="*/ 9848 h 10000"/>
            <a:gd name="connsiteX18" fmla="*/ 2570 w 9054"/>
            <a:gd name="connsiteY18" fmla="*/ 9983 h 10000"/>
            <a:gd name="connsiteX19" fmla="*/ 4867 w 9054"/>
            <a:gd name="connsiteY19" fmla="*/ 9951 h 10000"/>
            <a:gd name="connsiteX20" fmla="*/ 6587 w 9054"/>
            <a:gd name="connsiteY20" fmla="*/ 9559 h 10000"/>
            <a:gd name="connsiteX21" fmla="*/ 8961 w 9054"/>
            <a:gd name="connsiteY21" fmla="*/ 9040 h 10000"/>
            <a:gd name="connsiteX22" fmla="*/ 8549 w 9054"/>
            <a:gd name="connsiteY22" fmla="*/ 8588 h 10000"/>
            <a:gd name="connsiteX23" fmla="*/ 8293 w 9054"/>
            <a:gd name="connsiteY23" fmla="*/ 8257 h 10000"/>
            <a:gd name="connsiteX24" fmla="*/ 6939 w 9054"/>
            <a:gd name="connsiteY24" fmla="*/ 8229 h 10000"/>
            <a:gd name="connsiteX25" fmla="*/ 6552 w 9054"/>
            <a:gd name="connsiteY25" fmla="*/ 7242 h 10000"/>
            <a:gd name="connsiteX26" fmla="*/ 6783 w 9054"/>
            <a:gd name="connsiteY26" fmla="*/ 7218 h 10000"/>
            <a:gd name="connsiteX27" fmla="*/ 6892 w 9054"/>
            <a:gd name="connsiteY27" fmla="*/ 6088 h 10000"/>
            <a:gd name="connsiteX28" fmla="*/ 6945 w 9054"/>
            <a:gd name="connsiteY28" fmla="*/ 5767 h 10000"/>
            <a:gd name="connsiteX29" fmla="*/ 7051 w 9054"/>
            <a:gd name="connsiteY29" fmla="*/ 5334 h 10000"/>
            <a:gd name="connsiteX30" fmla="*/ 6705 w 9054"/>
            <a:gd name="connsiteY30" fmla="*/ 5120 h 10000"/>
            <a:gd name="connsiteX31" fmla="*/ 6923 w 9054"/>
            <a:gd name="connsiteY31" fmla="*/ 5043 h 10000"/>
            <a:gd name="connsiteX32" fmla="*/ 6790 w 9054"/>
            <a:gd name="connsiteY32" fmla="*/ 4877 h 10000"/>
            <a:gd name="connsiteX33" fmla="*/ 5885 w 9054"/>
            <a:gd name="connsiteY33" fmla="*/ 4771 h 10000"/>
            <a:gd name="connsiteX34" fmla="*/ 6368 w 9054"/>
            <a:gd name="connsiteY34" fmla="*/ 4558 h 10000"/>
            <a:gd name="connsiteX35" fmla="*/ 5530 w 9054"/>
            <a:gd name="connsiteY35" fmla="*/ 4399 h 10000"/>
            <a:gd name="connsiteX36" fmla="*/ 6890 w 9054"/>
            <a:gd name="connsiteY36" fmla="*/ 4024 h 10000"/>
            <a:gd name="connsiteX37" fmla="*/ 8015 w 9054"/>
            <a:gd name="connsiteY37" fmla="*/ 2694 h 10000"/>
            <a:gd name="connsiteX38" fmla="*/ 8558 w 9054"/>
            <a:gd name="connsiteY38" fmla="*/ 1354 h 10000"/>
            <a:gd name="connsiteX39" fmla="*/ 8504 w 9054"/>
            <a:gd name="connsiteY39" fmla="*/ 571 h 10000"/>
            <a:gd name="connsiteX40" fmla="*/ 8113 w 9054"/>
            <a:gd name="connsiteY40" fmla="*/ 0 h 10000"/>
            <a:gd name="connsiteX41" fmla="*/ 5829 w 9054"/>
            <a:gd name="connsiteY41" fmla="*/ 464 h 10000"/>
            <a:gd name="connsiteX42" fmla="*/ 2222 w 9054"/>
            <a:gd name="connsiteY42" fmla="*/ 761 h 10000"/>
            <a:gd name="connsiteX43" fmla="*/ 773 w 9054"/>
            <a:gd name="connsiteY43" fmla="*/ 944 h 10000"/>
            <a:gd name="connsiteX44" fmla="*/ 0 w 9054"/>
            <a:gd name="connsiteY44" fmla="*/ 1365 h 10000"/>
            <a:gd name="connsiteX0" fmla="*/ 0 w 10000"/>
            <a:gd name="connsiteY0" fmla="*/ 1365 h 9983"/>
            <a:gd name="connsiteX1" fmla="*/ 953 w 10000"/>
            <a:gd name="connsiteY1" fmla="*/ 1756 h 9983"/>
            <a:gd name="connsiteX2" fmla="*/ 1668 w 10000"/>
            <a:gd name="connsiteY2" fmla="*/ 2607 h 9983"/>
            <a:gd name="connsiteX3" fmla="*/ 2350 w 10000"/>
            <a:gd name="connsiteY3" fmla="*/ 4032 h 9983"/>
            <a:gd name="connsiteX4" fmla="*/ 3775 w 10000"/>
            <a:gd name="connsiteY4" fmla="*/ 4423 h 9983"/>
            <a:gd name="connsiteX5" fmla="*/ 3230 w 10000"/>
            <a:gd name="connsiteY5" fmla="*/ 4627 h 9983"/>
            <a:gd name="connsiteX6" fmla="*/ 4026 w 10000"/>
            <a:gd name="connsiteY6" fmla="*/ 4793 h 9983"/>
            <a:gd name="connsiteX7" fmla="*/ 3193 w 10000"/>
            <a:gd name="connsiteY7" fmla="*/ 5018 h 9983"/>
            <a:gd name="connsiteX8" fmla="*/ 3640 w 10000"/>
            <a:gd name="connsiteY8" fmla="*/ 5693 h 9983"/>
            <a:gd name="connsiteX9" fmla="*/ 4180 w 10000"/>
            <a:gd name="connsiteY9" fmla="*/ 6225 h 9983"/>
            <a:gd name="connsiteX10" fmla="*/ 4444 w 10000"/>
            <a:gd name="connsiteY10" fmla="*/ 6957 h 9983"/>
            <a:gd name="connsiteX11" fmla="*/ 4654 w 10000"/>
            <a:gd name="connsiteY11" fmla="*/ 7272 h 9983"/>
            <a:gd name="connsiteX12" fmla="*/ 4972 w 10000"/>
            <a:gd name="connsiteY12" fmla="*/ 7259 h 9983"/>
            <a:gd name="connsiteX13" fmla="*/ 5437 w 10000"/>
            <a:gd name="connsiteY13" fmla="*/ 8329 h 9983"/>
            <a:gd name="connsiteX14" fmla="*/ 4426 w 10000"/>
            <a:gd name="connsiteY14" fmla="*/ 8539 h 9983"/>
            <a:gd name="connsiteX15" fmla="*/ 2567 w 10000"/>
            <a:gd name="connsiteY15" fmla="*/ 9166 h 9983"/>
            <a:gd name="connsiteX16" fmla="*/ 532 w 10000"/>
            <a:gd name="connsiteY16" fmla="*/ 9463 h 9983"/>
            <a:gd name="connsiteX17" fmla="*/ 668 w 10000"/>
            <a:gd name="connsiteY17" fmla="*/ 9848 h 9983"/>
            <a:gd name="connsiteX18" fmla="*/ 2839 w 10000"/>
            <a:gd name="connsiteY18" fmla="*/ 9983 h 9983"/>
            <a:gd name="connsiteX19" fmla="*/ 5376 w 10000"/>
            <a:gd name="connsiteY19" fmla="*/ 9951 h 9983"/>
            <a:gd name="connsiteX20" fmla="*/ 7275 w 10000"/>
            <a:gd name="connsiteY20" fmla="*/ 9559 h 9983"/>
            <a:gd name="connsiteX21" fmla="*/ 9897 w 10000"/>
            <a:gd name="connsiteY21" fmla="*/ 9040 h 9983"/>
            <a:gd name="connsiteX22" fmla="*/ 9442 w 10000"/>
            <a:gd name="connsiteY22" fmla="*/ 8588 h 9983"/>
            <a:gd name="connsiteX23" fmla="*/ 9159 w 10000"/>
            <a:gd name="connsiteY23" fmla="*/ 8257 h 9983"/>
            <a:gd name="connsiteX24" fmla="*/ 7664 w 10000"/>
            <a:gd name="connsiteY24" fmla="*/ 8229 h 9983"/>
            <a:gd name="connsiteX25" fmla="*/ 7237 w 10000"/>
            <a:gd name="connsiteY25" fmla="*/ 7242 h 9983"/>
            <a:gd name="connsiteX26" fmla="*/ 7492 w 10000"/>
            <a:gd name="connsiteY26" fmla="*/ 7218 h 9983"/>
            <a:gd name="connsiteX27" fmla="*/ 7612 w 10000"/>
            <a:gd name="connsiteY27" fmla="*/ 6088 h 9983"/>
            <a:gd name="connsiteX28" fmla="*/ 7671 w 10000"/>
            <a:gd name="connsiteY28" fmla="*/ 5767 h 9983"/>
            <a:gd name="connsiteX29" fmla="*/ 7788 w 10000"/>
            <a:gd name="connsiteY29" fmla="*/ 5334 h 9983"/>
            <a:gd name="connsiteX30" fmla="*/ 7406 w 10000"/>
            <a:gd name="connsiteY30" fmla="*/ 5120 h 9983"/>
            <a:gd name="connsiteX31" fmla="*/ 7646 w 10000"/>
            <a:gd name="connsiteY31" fmla="*/ 5043 h 9983"/>
            <a:gd name="connsiteX32" fmla="*/ 7499 w 10000"/>
            <a:gd name="connsiteY32" fmla="*/ 4877 h 9983"/>
            <a:gd name="connsiteX33" fmla="*/ 6500 w 10000"/>
            <a:gd name="connsiteY33" fmla="*/ 4771 h 9983"/>
            <a:gd name="connsiteX34" fmla="*/ 7033 w 10000"/>
            <a:gd name="connsiteY34" fmla="*/ 4558 h 9983"/>
            <a:gd name="connsiteX35" fmla="*/ 6108 w 10000"/>
            <a:gd name="connsiteY35" fmla="*/ 4399 h 9983"/>
            <a:gd name="connsiteX36" fmla="*/ 7610 w 10000"/>
            <a:gd name="connsiteY36" fmla="*/ 4024 h 9983"/>
            <a:gd name="connsiteX37" fmla="*/ 8852 w 10000"/>
            <a:gd name="connsiteY37" fmla="*/ 2694 h 9983"/>
            <a:gd name="connsiteX38" fmla="*/ 9452 w 10000"/>
            <a:gd name="connsiteY38" fmla="*/ 1354 h 9983"/>
            <a:gd name="connsiteX39" fmla="*/ 9393 w 10000"/>
            <a:gd name="connsiteY39" fmla="*/ 571 h 9983"/>
            <a:gd name="connsiteX40" fmla="*/ 8961 w 10000"/>
            <a:gd name="connsiteY40" fmla="*/ 0 h 9983"/>
            <a:gd name="connsiteX41" fmla="*/ 6438 w 10000"/>
            <a:gd name="connsiteY41" fmla="*/ 464 h 9983"/>
            <a:gd name="connsiteX42" fmla="*/ 2454 w 10000"/>
            <a:gd name="connsiteY42" fmla="*/ 761 h 9983"/>
            <a:gd name="connsiteX43" fmla="*/ 1236 w 10000"/>
            <a:gd name="connsiteY43" fmla="*/ 1007 h 9983"/>
            <a:gd name="connsiteX44" fmla="*/ 0 w 10000"/>
            <a:gd name="connsiteY44" fmla="*/ 1365 h 9983"/>
            <a:gd name="connsiteX0" fmla="*/ 0 w 10000"/>
            <a:gd name="connsiteY0" fmla="*/ 1367 h 10000"/>
            <a:gd name="connsiteX1" fmla="*/ 953 w 10000"/>
            <a:gd name="connsiteY1" fmla="*/ 1759 h 10000"/>
            <a:gd name="connsiteX2" fmla="*/ 1668 w 10000"/>
            <a:gd name="connsiteY2" fmla="*/ 2611 h 10000"/>
            <a:gd name="connsiteX3" fmla="*/ 2350 w 10000"/>
            <a:gd name="connsiteY3" fmla="*/ 4039 h 10000"/>
            <a:gd name="connsiteX4" fmla="*/ 3775 w 10000"/>
            <a:gd name="connsiteY4" fmla="*/ 4431 h 10000"/>
            <a:gd name="connsiteX5" fmla="*/ 3230 w 10000"/>
            <a:gd name="connsiteY5" fmla="*/ 4635 h 10000"/>
            <a:gd name="connsiteX6" fmla="*/ 4026 w 10000"/>
            <a:gd name="connsiteY6" fmla="*/ 4801 h 10000"/>
            <a:gd name="connsiteX7" fmla="*/ 3193 w 10000"/>
            <a:gd name="connsiteY7" fmla="*/ 5027 h 10000"/>
            <a:gd name="connsiteX8" fmla="*/ 3640 w 10000"/>
            <a:gd name="connsiteY8" fmla="*/ 5703 h 10000"/>
            <a:gd name="connsiteX9" fmla="*/ 4180 w 10000"/>
            <a:gd name="connsiteY9" fmla="*/ 6236 h 10000"/>
            <a:gd name="connsiteX10" fmla="*/ 4444 w 10000"/>
            <a:gd name="connsiteY10" fmla="*/ 6969 h 10000"/>
            <a:gd name="connsiteX11" fmla="*/ 4654 w 10000"/>
            <a:gd name="connsiteY11" fmla="*/ 7284 h 10000"/>
            <a:gd name="connsiteX12" fmla="*/ 4972 w 10000"/>
            <a:gd name="connsiteY12" fmla="*/ 7271 h 10000"/>
            <a:gd name="connsiteX13" fmla="*/ 5437 w 10000"/>
            <a:gd name="connsiteY13" fmla="*/ 8343 h 10000"/>
            <a:gd name="connsiteX14" fmla="*/ 4426 w 10000"/>
            <a:gd name="connsiteY14" fmla="*/ 8554 h 10000"/>
            <a:gd name="connsiteX15" fmla="*/ 2567 w 10000"/>
            <a:gd name="connsiteY15" fmla="*/ 9182 h 10000"/>
            <a:gd name="connsiteX16" fmla="*/ 532 w 10000"/>
            <a:gd name="connsiteY16" fmla="*/ 9479 h 10000"/>
            <a:gd name="connsiteX17" fmla="*/ 668 w 10000"/>
            <a:gd name="connsiteY17" fmla="*/ 9865 h 10000"/>
            <a:gd name="connsiteX18" fmla="*/ 2839 w 10000"/>
            <a:gd name="connsiteY18" fmla="*/ 10000 h 10000"/>
            <a:gd name="connsiteX19" fmla="*/ 5376 w 10000"/>
            <a:gd name="connsiteY19" fmla="*/ 9968 h 10000"/>
            <a:gd name="connsiteX20" fmla="*/ 7275 w 10000"/>
            <a:gd name="connsiteY20" fmla="*/ 9575 h 10000"/>
            <a:gd name="connsiteX21" fmla="*/ 9897 w 10000"/>
            <a:gd name="connsiteY21" fmla="*/ 9055 h 10000"/>
            <a:gd name="connsiteX22" fmla="*/ 9442 w 10000"/>
            <a:gd name="connsiteY22" fmla="*/ 8603 h 10000"/>
            <a:gd name="connsiteX23" fmla="*/ 9159 w 10000"/>
            <a:gd name="connsiteY23" fmla="*/ 8271 h 10000"/>
            <a:gd name="connsiteX24" fmla="*/ 7664 w 10000"/>
            <a:gd name="connsiteY24" fmla="*/ 8243 h 10000"/>
            <a:gd name="connsiteX25" fmla="*/ 7237 w 10000"/>
            <a:gd name="connsiteY25" fmla="*/ 7254 h 10000"/>
            <a:gd name="connsiteX26" fmla="*/ 7492 w 10000"/>
            <a:gd name="connsiteY26" fmla="*/ 7230 h 10000"/>
            <a:gd name="connsiteX27" fmla="*/ 7612 w 10000"/>
            <a:gd name="connsiteY27" fmla="*/ 6098 h 10000"/>
            <a:gd name="connsiteX28" fmla="*/ 7671 w 10000"/>
            <a:gd name="connsiteY28" fmla="*/ 5777 h 10000"/>
            <a:gd name="connsiteX29" fmla="*/ 7788 w 10000"/>
            <a:gd name="connsiteY29" fmla="*/ 5343 h 10000"/>
            <a:gd name="connsiteX30" fmla="*/ 7406 w 10000"/>
            <a:gd name="connsiteY30" fmla="*/ 5129 h 10000"/>
            <a:gd name="connsiteX31" fmla="*/ 7646 w 10000"/>
            <a:gd name="connsiteY31" fmla="*/ 5052 h 10000"/>
            <a:gd name="connsiteX32" fmla="*/ 7499 w 10000"/>
            <a:gd name="connsiteY32" fmla="*/ 4885 h 10000"/>
            <a:gd name="connsiteX33" fmla="*/ 6500 w 10000"/>
            <a:gd name="connsiteY33" fmla="*/ 4779 h 10000"/>
            <a:gd name="connsiteX34" fmla="*/ 7033 w 10000"/>
            <a:gd name="connsiteY34" fmla="*/ 4566 h 10000"/>
            <a:gd name="connsiteX35" fmla="*/ 6108 w 10000"/>
            <a:gd name="connsiteY35" fmla="*/ 4406 h 10000"/>
            <a:gd name="connsiteX36" fmla="*/ 7610 w 10000"/>
            <a:gd name="connsiteY36" fmla="*/ 4031 h 10000"/>
            <a:gd name="connsiteX37" fmla="*/ 8852 w 10000"/>
            <a:gd name="connsiteY37" fmla="*/ 2699 h 10000"/>
            <a:gd name="connsiteX38" fmla="*/ 9452 w 10000"/>
            <a:gd name="connsiteY38" fmla="*/ 1356 h 10000"/>
            <a:gd name="connsiteX39" fmla="*/ 9393 w 10000"/>
            <a:gd name="connsiteY39" fmla="*/ 572 h 10000"/>
            <a:gd name="connsiteX40" fmla="*/ 8961 w 10000"/>
            <a:gd name="connsiteY40" fmla="*/ 0 h 10000"/>
            <a:gd name="connsiteX41" fmla="*/ 6438 w 10000"/>
            <a:gd name="connsiteY41" fmla="*/ 465 h 10000"/>
            <a:gd name="connsiteX42" fmla="*/ 2709 w 10000"/>
            <a:gd name="connsiteY42" fmla="*/ 844 h 10000"/>
            <a:gd name="connsiteX43" fmla="*/ 1236 w 10000"/>
            <a:gd name="connsiteY43" fmla="*/ 1009 h 10000"/>
            <a:gd name="connsiteX44" fmla="*/ 0 w 10000"/>
            <a:gd name="connsiteY44" fmla="*/ 1367 h 10000"/>
            <a:gd name="connsiteX0" fmla="*/ 0 w 10000"/>
            <a:gd name="connsiteY0" fmla="*/ 1367 h 10000"/>
            <a:gd name="connsiteX1" fmla="*/ 953 w 10000"/>
            <a:gd name="connsiteY1" fmla="*/ 1759 h 10000"/>
            <a:gd name="connsiteX2" fmla="*/ 1668 w 10000"/>
            <a:gd name="connsiteY2" fmla="*/ 2611 h 10000"/>
            <a:gd name="connsiteX3" fmla="*/ 2350 w 10000"/>
            <a:gd name="connsiteY3" fmla="*/ 4039 h 10000"/>
            <a:gd name="connsiteX4" fmla="*/ 3775 w 10000"/>
            <a:gd name="connsiteY4" fmla="*/ 4431 h 10000"/>
            <a:gd name="connsiteX5" fmla="*/ 3230 w 10000"/>
            <a:gd name="connsiteY5" fmla="*/ 4635 h 10000"/>
            <a:gd name="connsiteX6" fmla="*/ 4026 w 10000"/>
            <a:gd name="connsiteY6" fmla="*/ 4801 h 10000"/>
            <a:gd name="connsiteX7" fmla="*/ 3193 w 10000"/>
            <a:gd name="connsiteY7" fmla="*/ 5027 h 10000"/>
            <a:gd name="connsiteX8" fmla="*/ 3640 w 10000"/>
            <a:gd name="connsiteY8" fmla="*/ 5703 h 10000"/>
            <a:gd name="connsiteX9" fmla="*/ 4180 w 10000"/>
            <a:gd name="connsiteY9" fmla="*/ 6236 h 10000"/>
            <a:gd name="connsiteX10" fmla="*/ 4444 w 10000"/>
            <a:gd name="connsiteY10" fmla="*/ 6969 h 10000"/>
            <a:gd name="connsiteX11" fmla="*/ 4654 w 10000"/>
            <a:gd name="connsiteY11" fmla="*/ 7284 h 10000"/>
            <a:gd name="connsiteX12" fmla="*/ 4972 w 10000"/>
            <a:gd name="connsiteY12" fmla="*/ 7271 h 10000"/>
            <a:gd name="connsiteX13" fmla="*/ 5437 w 10000"/>
            <a:gd name="connsiteY13" fmla="*/ 8343 h 10000"/>
            <a:gd name="connsiteX14" fmla="*/ 4426 w 10000"/>
            <a:gd name="connsiteY14" fmla="*/ 8554 h 10000"/>
            <a:gd name="connsiteX15" fmla="*/ 2567 w 10000"/>
            <a:gd name="connsiteY15" fmla="*/ 9182 h 10000"/>
            <a:gd name="connsiteX16" fmla="*/ 532 w 10000"/>
            <a:gd name="connsiteY16" fmla="*/ 9479 h 10000"/>
            <a:gd name="connsiteX17" fmla="*/ 668 w 10000"/>
            <a:gd name="connsiteY17" fmla="*/ 9865 h 10000"/>
            <a:gd name="connsiteX18" fmla="*/ 2839 w 10000"/>
            <a:gd name="connsiteY18" fmla="*/ 10000 h 10000"/>
            <a:gd name="connsiteX19" fmla="*/ 5376 w 10000"/>
            <a:gd name="connsiteY19" fmla="*/ 9968 h 10000"/>
            <a:gd name="connsiteX20" fmla="*/ 7275 w 10000"/>
            <a:gd name="connsiteY20" fmla="*/ 9575 h 10000"/>
            <a:gd name="connsiteX21" fmla="*/ 9897 w 10000"/>
            <a:gd name="connsiteY21" fmla="*/ 9055 h 10000"/>
            <a:gd name="connsiteX22" fmla="*/ 9442 w 10000"/>
            <a:gd name="connsiteY22" fmla="*/ 8603 h 10000"/>
            <a:gd name="connsiteX23" fmla="*/ 9159 w 10000"/>
            <a:gd name="connsiteY23" fmla="*/ 8271 h 10000"/>
            <a:gd name="connsiteX24" fmla="*/ 7664 w 10000"/>
            <a:gd name="connsiteY24" fmla="*/ 8243 h 10000"/>
            <a:gd name="connsiteX25" fmla="*/ 7237 w 10000"/>
            <a:gd name="connsiteY25" fmla="*/ 7254 h 10000"/>
            <a:gd name="connsiteX26" fmla="*/ 7492 w 10000"/>
            <a:gd name="connsiteY26" fmla="*/ 7230 h 10000"/>
            <a:gd name="connsiteX27" fmla="*/ 7612 w 10000"/>
            <a:gd name="connsiteY27" fmla="*/ 6098 h 10000"/>
            <a:gd name="connsiteX28" fmla="*/ 7671 w 10000"/>
            <a:gd name="connsiteY28" fmla="*/ 5777 h 10000"/>
            <a:gd name="connsiteX29" fmla="*/ 7788 w 10000"/>
            <a:gd name="connsiteY29" fmla="*/ 5343 h 10000"/>
            <a:gd name="connsiteX30" fmla="*/ 7406 w 10000"/>
            <a:gd name="connsiteY30" fmla="*/ 5129 h 10000"/>
            <a:gd name="connsiteX31" fmla="*/ 7646 w 10000"/>
            <a:gd name="connsiteY31" fmla="*/ 5052 h 10000"/>
            <a:gd name="connsiteX32" fmla="*/ 7499 w 10000"/>
            <a:gd name="connsiteY32" fmla="*/ 4885 h 10000"/>
            <a:gd name="connsiteX33" fmla="*/ 6500 w 10000"/>
            <a:gd name="connsiteY33" fmla="*/ 4779 h 10000"/>
            <a:gd name="connsiteX34" fmla="*/ 7033 w 10000"/>
            <a:gd name="connsiteY34" fmla="*/ 4566 h 10000"/>
            <a:gd name="connsiteX35" fmla="*/ 6108 w 10000"/>
            <a:gd name="connsiteY35" fmla="*/ 4406 h 10000"/>
            <a:gd name="connsiteX36" fmla="*/ 7610 w 10000"/>
            <a:gd name="connsiteY36" fmla="*/ 4031 h 10000"/>
            <a:gd name="connsiteX37" fmla="*/ 8852 w 10000"/>
            <a:gd name="connsiteY37" fmla="*/ 2699 h 10000"/>
            <a:gd name="connsiteX38" fmla="*/ 9452 w 10000"/>
            <a:gd name="connsiteY38" fmla="*/ 1356 h 10000"/>
            <a:gd name="connsiteX39" fmla="*/ 9393 w 10000"/>
            <a:gd name="connsiteY39" fmla="*/ 572 h 10000"/>
            <a:gd name="connsiteX40" fmla="*/ 8961 w 10000"/>
            <a:gd name="connsiteY40" fmla="*/ 0 h 10000"/>
            <a:gd name="connsiteX41" fmla="*/ 6260 w 10000"/>
            <a:gd name="connsiteY41" fmla="*/ 503 h 10000"/>
            <a:gd name="connsiteX42" fmla="*/ 2709 w 10000"/>
            <a:gd name="connsiteY42" fmla="*/ 844 h 10000"/>
            <a:gd name="connsiteX43" fmla="*/ 1236 w 10000"/>
            <a:gd name="connsiteY43" fmla="*/ 1009 h 10000"/>
            <a:gd name="connsiteX44" fmla="*/ 0 w 10000"/>
            <a:gd name="connsiteY44" fmla="*/ 1367 h 10000"/>
            <a:gd name="connsiteX0" fmla="*/ 0 w 10000"/>
            <a:gd name="connsiteY0" fmla="*/ 1367 h 10000"/>
            <a:gd name="connsiteX1" fmla="*/ 953 w 10000"/>
            <a:gd name="connsiteY1" fmla="*/ 1759 h 10000"/>
            <a:gd name="connsiteX2" fmla="*/ 1668 w 10000"/>
            <a:gd name="connsiteY2" fmla="*/ 2611 h 10000"/>
            <a:gd name="connsiteX3" fmla="*/ 2350 w 10000"/>
            <a:gd name="connsiteY3" fmla="*/ 4039 h 10000"/>
            <a:gd name="connsiteX4" fmla="*/ 3775 w 10000"/>
            <a:gd name="connsiteY4" fmla="*/ 4431 h 10000"/>
            <a:gd name="connsiteX5" fmla="*/ 3230 w 10000"/>
            <a:gd name="connsiteY5" fmla="*/ 4635 h 10000"/>
            <a:gd name="connsiteX6" fmla="*/ 4026 w 10000"/>
            <a:gd name="connsiteY6" fmla="*/ 4801 h 10000"/>
            <a:gd name="connsiteX7" fmla="*/ 3193 w 10000"/>
            <a:gd name="connsiteY7" fmla="*/ 5027 h 10000"/>
            <a:gd name="connsiteX8" fmla="*/ 3640 w 10000"/>
            <a:gd name="connsiteY8" fmla="*/ 5703 h 10000"/>
            <a:gd name="connsiteX9" fmla="*/ 4180 w 10000"/>
            <a:gd name="connsiteY9" fmla="*/ 6236 h 10000"/>
            <a:gd name="connsiteX10" fmla="*/ 4444 w 10000"/>
            <a:gd name="connsiteY10" fmla="*/ 6969 h 10000"/>
            <a:gd name="connsiteX11" fmla="*/ 4654 w 10000"/>
            <a:gd name="connsiteY11" fmla="*/ 7284 h 10000"/>
            <a:gd name="connsiteX12" fmla="*/ 4972 w 10000"/>
            <a:gd name="connsiteY12" fmla="*/ 7271 h 10000"/>
            <a:gd name="connsiteX13" fmla="*/ 5437 w 10000"/>
            <a:gd name="connsiteY13" fmla="*/ 8343 h 10000"/>
            <a:gd name="connsiteX14" fmla="*/ 4426 w 10000"/>
            <a:gd name="connsiteY14" fmla="*/ 8554 h 10000"/>
            <a:gd name="connsiteX15" fmla="*/ 2567 w 10000"/>
            <a:gd name="connsiteY15" fmla="*/ 9182 h 10000"/>
            <a:gd name="connsiteX16" fmla="*/ 532 w 10000"/>
            <a:gd name="connsiteY16" fmla="*/ 9479 h 10000"/>
            <a:gd name="connsiteX17" fmla="*/ 668 w 10000"/>
            <a:gd name="connsiteY17" fmla="*/ 9865 h 10000"/>
            <a:gd name="connsiteX18" fmla="*/ 2839 w 10000"/>
            <a:gd name="connsiteY18" fmla="*/ 10000 h 10000"/>
            <a:gd name="connsiteX19" fmla="*/ 5376 w 10000"/>
            <a:gd name="connsiteY19" fmla="*/ 9968 h 10000"/>
            <a:gd name="connsiteX20" fmla="*/ 7275 w 10000"/>
            <a:gd name="connsiteY20" fmla="*/ 9575 h 10000"/>
            <a:gd name="connsiteX21" fmla="*/ 9897 w 10000"/>
            <a:gd name="connsiteY21" fmla="*/ 9055 h 10000"/>
            <a:gd name="connsiteX22" fmla="*/ 9442 w 10000"/>
            <a:gd name="connsiteY22" fmla="*/ 8603 h 10000"/>
            <a:gd name="connsiteX23" fmla="*/ 9159 w 10000"/>
            <a:gd name="connsiteY23" fmla="*/ 8271 h 10000"/>
            <a:gd name="connsiteX24" fmla="*/ 7664 w 10000"/>
            <a:gd name="connsiteY24" fmla="*/ 8243 h 10000"/>
            <a:gd name="connsiteX25" fmla="*/ 7237 w 10000"/>
            <a:gd name="connsiteY25" fmla="*/ 7254 h 10000"/>
            <a:gd name="connsiteX26" fmla="*/ 7492 w 10000"/>
            <a:gd name="connsiteY26" fmla="*/ 7230 h 10000"/>
            <a:gd name="connsiteX27" fmla="*/ 7612 w 10000"/>
            <a:gd name="connsiteY27" fmla="*/ 6098 h 10000"/>
            <a:gd name="connsiteX28" fmla="*/ 7671 w 10000"/>
            <a:gd name="connsiteY28" fmla="*/ 5777 h 10000"/>
            <a:gd name="connsiteX29" fmla="*/ 7788 w 10000"/>
            <a:gd name="connsiteY29" fmla="*/ 5343 h 10000"/>
            <a:gd name="connsiteX30" fmla="*/ 7406 w 10000"/>
            <a:gd name="connsiteY30" fmla="*/ 5129 h 10000"/>
            <a:gd name="connsiteX31" fmla="*/ 7646 w 10000"/>
            <a:gd name="connsiteY31" fmla="*/ 5052 h 10000"/>
            <a:gd name="connsiteX32" fmla="*/ 7499 w 10000"/>
            <a:gd name="connsiteY32" fmla="*/ 4885 h 10000"/>
            <a:gd name="connsiteX33" fmla="*/ 6500 w 10000"/>
            <a:gd name="connsiteY33" fmla="*/ 4779 h 10000"/>
            <a:gd name="connsiteX34" fmla="*/ 7033 w 10000"/>
            <a:gd name="connsiteY34" fmla="*/ 4566 h 10000"/>
            <a:gd name="connsiteX35" fmla="*/ 6108 w 10000"/>
            <a:gd name="connsiteY35" fmla="*/ 4406 h 10000"/>
            <a:gd name="connsiteX36" fmla="*/ 7610 w 10000"/>
            <a:gd name="connsiteY36" fmla="*/ 4031 h 10000"/>
            <a:gd name="connsiteX37" fmla="*/ 8852 w 10000"/>
            <a:gd name="connsiteY37" fmla="*/ 2699 h 10000"/>
            <a:gd name="connsiteX38" fmla="*/ 9452 w 10000"/>
            <a:gd name="connsiteY38" fmla="*/ 1356 h 10000"/>
            <a:gd name="connsiteX39" fmla="*/ 9062 w 10000"/>
            <a:gd name="connsiteY39" fmla="*/ 604 h 10000"/>
            <a:gd name="connsiteX40" fmla="*/ 8961 w 10000"/>
            <a:gd name="connsiteY40" fmla="*/ 0 h 10000"/>
            <a:gd name="connsiteX41" fmla="*/ 6260 w 10000"/>
            <a:gd name="connsiteY41" fmla="*/ 503 h 10000"/>
            <a:gd name="connsiteX42" fmla="*/ 2709 w 10000"/>
            <a:gd name="connsiteY42" fmla="*/ 844 h 10000"/>
            <a:gd name="connsiteX43" fmla="*/ 1236 w 10000"/>
            <a:gd name="connsiteY43" fmla="*/ 1009 h 10000"/>
            <a:gd name="connsiteX44" fmla="*/ 0 w 10000"/>
            <a:gd name="connsiteY44" fmla="*/ 1367 h 10000"/>
            <a:gd name="connsiteX0" fmla="*/ 0 w 10000"/>
            <a:gd name="connsiteY0" fmla="*/ 1316 h 9949"/>
            <a:gd name="connsiteX1" fmla="*/ 953 w 10000"/>
            <a:gd name="connsiteY1" fmla="*/ 1708 h 9949"/>
            <a:gd name="connsiteX2" fmla="*/ 1668 w 10000"/>
            <a:gd name="connsiteY2" fmla="*/ 2560 h 9949"/>
            <a:gd name="connsiteX3" fmla="*/ 2350 w 10000"/>
            <a:gd name="connsiteY3" fmla="*/ 3988 h 9949"/>
            <a:gd name="connsiteX4" fmla="*/ 3775 w 10000"/>
            <a:gd name="connsiteY4" fmla="*/ 4380 h 9949"/>
            <a:gd name="connsiteX5" fmla="*/ 3230 w 10000"/>
            <a:gd name="connsiteY5" fmla="*/ 4584 h 9949"/>
            <a:gd name="connsiteX6" fmla="*/ 4026 w 10000"/>
            <a:gd name="connsiteY6" fmla="*/ 4750 h 9949"/>
            <a:gd name="connsiteX7" fmla="*/ 3193 w 10000"/>
            <a:gd name="connsiteY7" fmla="*/ 4976 h 9949"/>
            <a:gd name="connsiteX8" fmla="*/ 3640 w 10000"/>
            <a:gd name="connsiteY8" fmla="*/ 5652 h 9949"/>
            <a:gd name="connsiteX9" fmla="*/ 4180 w 10000"/>
            <a:gd name="connsiteY9" fmla="*/ 6185 h 9949"/>
            <a:gd name="connsiteX10" fmla="*/ 4444 w 10000"/>
            <a:gd name="connsiteY10" fmla="*/ 6918 h 9949"/>
            <a:gd name="connsiteX11" fmla="*/ 4654 w 10000"/>
            <a:gd name="connsiteY11" fmla="*/ 7233 h 9949"/>
            <a:gd name="connsiteX12" fmla="*/ 4972 w 10000"/>
            <a:gd name="connsiteY12" fmla="*/ 7220 h 9949"/>
            <a:gd name="connsiteX13" fmla="*/ 5437 w 10000"/>
            <a:gd name="connsiteY13" fmla="*/ 8292 h 9949"/>
            <a:gd name="connsiteX14" fmla="*/ 4426 w 10000"/>
            <a:gd name="connsiteY14" fmla="*/ 8503 h 9949"/>
            <a:gd name="connsiteX15" fmla="*/ 2567 w 10000"/>
            <a:gd name="connsiteY15" fmla="*/ 9131 h 9949"/>
            <a:gd name="connsiteX16" fmla="*/ 532 w 10000"/>
            <a:gd name="connsiteY16" fmla="*/ 9428 h 9949"/>
            <a:gd name="connsiteX17" fmla="*/ 668 w 10000"/>
            <a:gd name="connsiteY17" fmla="*/ 9814 h 9949"/>
            <a:gd name="connsiteX18" fmla="*/ 2839 w 10000"/>
            <a:gd name="connsiteY18" fmla="*/ 9949 h 9949"/>
            <a:gd name="connsiteX19" fmla="*/ 5376 w 10000"/>
            <a:gd name="connsiteY19" fmla="*/ 9917 h 9949"/>
            <a:gd name="connsiteX20" fmla="*/ 7275 w 10000"/>
            <a:gd name="connsiteY20" fmla="*/ 9524 h 9949"/>
            <a:gd name="connsiteX21" fmla="*/ 9897 w 10000"/>
            <a:gd name="connsiteY21" fmla="*/ 9004 h 9949"/>
            <a:gd name="connsiteX22" fmla="*/ 9442 w 10000"/>
            <a:gd name="connsiteY22" fmla="*/ 8552 h 9949"/>
            <a:gd name="connsiteX23" fmla="*/ 9159 w 10000"/>
            <a:gd name="connsiteY23" fmla="*/ 8220 h 9949"/>
            <a:gd name="connsiteX24" fmla="*/ 7664 w 10000"/>
            <a:gd name="connsiteY24" fmla="*/ 8192 h 9949"/>
            <a:gd name="connsiteX25" fmla="*/ 7237 w 10000"/>
            <a:gd name="connsiteY25" fmla="*/ 7203 h 9949"/>
            <a:gd name="connsiteX26" fmla="*/ 7492 w 10000"/>
            <a:gd name="connsiteY26" fmla="*/ 7179 h 9949"/>
            <a:gd name="connsiteX27" fmla="*/ 7612 w 10000"/>
            <a:gd name="connsiteY27" fmla="*/ 6047 h 9949"/>
            <a:gd name="connsiteX28" fmla="*/ 7671 w 10000"/>
            <a:gd name="connsiteY28" fmla="*/ 5726 h 9949"/>
            <a:gd name="connsiteX29" fmla="*/ 7788 w 10000"/>
            <a:gd name="connsiteY29" fmla="*/ 5292 h 9949"/>
            <a:gd name="connsiteX30" fmla="*/ 7406 w 10000"/>
            <a:gd name="connsiteY30" fmla="*/ 5078 h 9949"/>
            <a:gd name="connsiteX31" fmla="*/ 7646 w 10000"/>
            <a:gd name="connsiteY31" fmla="*/ 5001 h 9949"/>
            <a:gd name="connsiteX32" fmla="*/ 7499 w 10000"/>
            <a:gd name="connsiteY32" fmla="*/ 4834 h 9949"/>
            <a:gd name="connsiteX33" fmla="*/ 6500 w 10000"/>
            <a:gd name="connsiteY33" fmla="*/ 4728 h 9949"/>
            <a:gd name="connsiteX34" fmla="*/ 7033 w 10000"/>
            <a:gd name="connsiteY34" fmla="*/ 4515 h 9949"/>
            <a:gd name="connsiteX35" fmla="*/ 6108 w 10000"/>
            <a:gd name="connsiteY35" fmla="*/ 4355 h 9949"/>
            <a:gd name="connsiteX36" fmla="*/ 7610 w 10000"/>
            <a:gd name="connsiteY36" fmla="*/ 3980 h 9949"/>
            <a:gd name="connsiteX37" fmla="*/ 8852 w 10000"/>
            <a:gd name="connsiteY37" fmla="*/ 2648 h 9949"/>
            <a:gd name="connsiteX38" fmla="*/ 9452 w 10000"/>
            <a:gd name="connsiteY38" fmla="*/ 1305 h 9949"/>
            <a:gd name="connsiteX39" fmla="*/ 9062 w 10000"/>
            <a:gd name="connsiteY39" fmla="*/ 553 h 9949"/>
            <a:gd name="connsiteX40" fmla="*/ 8528 w 10000"/>
            <a:gd name="connsiteY40" fmla="*/ 0 h 9949"/>
            <a:gd name="connsiteX41" fmla="*/ 6260 w 10000"/>
            <a:gd name="connsiteY41" fmla="*/ 452 h 9949"/>
            <a:gd name="connsiteX42" fmla="*/ 2709 w 10000"/>
            <a:gd name="connsiteY42" fmla="*/ 793 h 9949"/>
            <a:gd name="connsiteX43" fmla="*/ 1236 w 10000"/>
            <a:gd name="connsiteY43" fmla="*/ 958 h 9949"/>
            <a:gd name="connsiteX44" fmla="*/ 0 w 10000"/>
            <a:gd name="connsiteY44" fmla="*/ 1316 h 9949"/>
            <a:gd name="connsiteX0" fmla="*/ 0 w 10000"/>
            <a:gd name="connsiteY0" fmla="*/ 1323 h 10000"/>
            <a:gd name="connsiteX1" fmla="*/ 953 w 10000"/>
            <a:gd name="connsiteY1" fmla="*/ 1717 h 10000"/>
            <a:gd name="connsiteX2" fmla="*/ 1668 w 10000"/>
            <a:gd name="connsiteY2" fmla="*/ 2573 h 10000"/>
            <a:gd name="connsiteX3" fmla="*/ 2350 w 10000"/>
            <a:gd name="connsiteY3" fmla="*/ 4008 h 10000"/>
            <a:gd name="connsiteX4" fmla="*/ 3775 w 10000"/>
            <a:gd name="connsiteY4" fmla="*/ 4402 h 10000"/>
            <a:gd name="connsiteX5" fmla="*/ 3230 w 10000"/>
            <a:gd name="connsiteY5" fmla="*/ 4607 h 10000"/>
            <a:gd name="connsiteX6" fmla="*/ 4026 w 10000"/>
            <a:gd name="connsiteY6" fmla="*/ 4774 h 10000"/>
            <a:gd name="connsiteX7" fmla="*/ 3193 w 10000"/>
            <a:gd name="connsiteY7" fmla="*/ 5002 h 10000"/>
            <a:gd name="connsiteX8" fmla="*/ 3640 w 10000"/>
            <a:gd name="connsiteY8" fmla="*/ 5681 h 10000"/>
            <a:gd name="connsiteX9" fmla="*/ 4180 w 10000"/>
            <a:gd name="connsiteY9" fmla="*/ 6217 h 10000"/>
            <a:gd name="connsiteX10" fmla="*/ 4444 w 10000"/>
            <a:gd name="connsiteY10" fmla="*/ 6953 h 10000"/>
            <a:gd name="connsiteX11" fmla="*/ 4654 w 10000"/>
            <a:gd name="connsiteY11" fmla="*/ 7270 h 10000"/>
            <a:gd name="connsiteX12" fmla="*/ 4972 w 10000"/>
            <a:gd name="connsiteY12" fmla="*/ 7257 h 10000"/>
            <a:gd name="connsiteX13" fmla="*/ 5437 w 10000"/>
            <a:gd name="connsiteY13" fmla="*/ 8335 h 10000"/>
            <a:gd name="connsiteX14" fmla="*/ 4426 w 10000"/>
            <a:gd name="connsiteY14" fmla="*/ 8547 h 10000"/>
            <a:gd name="connsiteX15" fmla="*/ 2567 w 10000"/>
            <a:gd name="connsiteY15" fmla="*/ 9178 h 10000"/>
            <a:gd name="connsiteX16" fmla="*/ 532 w 10000"/>
            <a:gd name="connsiteY16" fmla="*/ 9476 h 10000"/>
            <a:gd name="connsiteX17" fmla="*/ 668 w 10000"/>
            <a:gd name="connsiteY17" fmla="*/ 9864 h 10000"/>
            <a:gd name="connsiteX18" fmla="*/ 2839 w 10000"/>
            <a:gd name="connsiteY18" fmla="*/ 10000 h 10000"/>
            <a:gd name="connsiteX19" fmla="*/ 5376 w 10000"/>
            <a:gd name="connsiteY19" fmla="*/ 9968 h 10000"/>
            <a:gd name="connsiteX20" fmla="*/ 7275 w 10000"/>
            <a:gd name="connsiteY20" fmla="*/ 9573 h 10000"/>
            <a:gd name="connsiteX21" fmla="*/ 9897 w 10000"/>
            <a:gd name="connsiteY21" fmla="*/ 9050 h 10000"/>
            <a:gd name="connsiteX22" fmla="*/ 9442 w 10000"/>
            <a:gd name="connsiteY22" fmla="*/ 8596 h 10000"/>
            <a:gd name="connsiteX23" fmla="*/ 9159 w 10000"/>
            <a:gd name="connsiteY23" fmla="*/ 8262 h 10000"/>
            <a:gd name="connsiteX24" fmla="*/ 7664 w 10000"/>
            <a:gd name="connsiteY24" fmla="*/ 8234 h 10000"/>
            <a:gd name="connsiteX25" fmla="*/ 7237 w 10000"/>
            <a:gd name="connsiteY25" fmla="*/ 7240 h 10000"/>
            <a:gd name="connsiteX26" fmla="*/ 7492 w 10000"/>
            <a:gd name="connsiteY26" fmla="*/ 7216 h 10000"/>
            <a:gd name="connsiteX27" fmla="*/ 7612 w 10000"/>
            <a:gd name="connsiteY27" fmla="*/ 6078 h 10000"/>
            <a:gd name="connsiteX28" fmla="*/ 7671 w 10000"/>
            <a:gd name="connsiteY28" fmla="*/ 5755 h 10000"/>
            <a:gd name="connsiteX29" fmla="*/ 7788 w 10000"/>
            <a:gd name="connsiteY29" fmla="*/ 5319 h 10000"/>
            <a:gd name="connsiteX30" fmla="*/ 7406 w 10000"/>
            <a:gd name="connsiteY30" fmla="*/ 5104 h 10000"/>
            <a:gd name="connsiteX31" fmla="*/ 7646 w 10000"/>
            <a:gd name="connsiteY31" fmla="*/ 5027 h 10000"/>
            <a:gd name="connsiteX32" fmla="*/ 7499 w 10000"/>
            <a:gd name="connsiteY32" fmla="*/ 4859 h 10000"/>
            <a:gd name="connsiteX33" fmla="*/ 6500 w 10000"/>
            <a:gd name="connsiteY33" fmla="*/ 4752 h 10000"/>
            <a:gd name="connsiteX34" fmla="*/ 7033 w 10000"/>
            <a:gd name="connsiteY34" fmla="*/ 4538 h 10000"/>
            <a:gd name="connsiteX35" fmla="*/ 6108 w 10000"/>
            <a:gd name="connsiteY35" fmla="*/ 4377 h 10000"/>
            <a:gd name="connsiteX36" fmla="*/ 7610 w 10000"/>
            <a:gd name="connsiteY36" fmla="*/ 4000 h 10000"/>
            <a:gd name="connsiteX37" fmla="*/ 8852 w 10000"/>
            <a:gd name="connsiteY37" fmla="*/ 2662 h 10000"/>
            <a:gd name="connsiteX38" fmla="*/ 9172 w 10000"/>
            <a:gd name="connsiteY38" fmla="*/ 1420 h 10000"/>
            <a:gd name="connsiteX39" fmla="*/ 9062 w 10000"/>
            <a:gd name="connsiteY39" fmla="*/ 556 h 10000"/>
            <a:gd name="connsiteX40" fmla="*/ 8528 w 10000"/>
            <a:gd name="connsiteY40" fmla="*/ 0 h 10000"/>
            <a:gd name="connsiteX41" fmla="*/ 6260 w 10000"/>
            <a:gd name="connsiteY41" fmla="*/ 454 h 10000"/>
            <a:gd name="connsiteX42" fmla="*/ 2709 w 10000"/>
            <a:gd name="connsiteY42" fmla="*/ 797 h 10000"/>
            <a:gd name="connsiteX43" fmla="*/ 1236 w 10000"/>
            <a:gd name="connsiteY43" fmla="*/ 963 h 10000"/>
            <a:gd name="connsiteX44" fmla="*/ 0 w 10000"/>
            <a:gd name="connsiteY44" fmla="*/ 1323 h 10000"/>
            <a:gd name="connsiteX0" fmla="*/ 0 w 10000"/>
            <a:gd name="connsiteY0" fmla="*/ 1323 h 10000"/>
            <a:gd name="connsiteX1" fmla="*/ 953 w 10000"/>
            <a:gd name="connsiteY1" fmla="*/ 1717 h 10000"/>
            <a:gd name="connsiteX2" fmla="*/ 1668 w 10000"/>
            <a:gd name="connsiteY2" fmla="*/ 2573 h 10000"/>
            <a:gd name="connsiteX3" fmla="*/ 2350 w 10000"/>
            <a:gd name="connsiteY3" fmla="*/ 4008 h 10000"/>
            <a:gd name="connsiteX4" fmla="*/ 3775 w 10000"/>
            <a:gd name="connsiteY4" fmla="*/ 4402 h 10000"/>
            <a:gd name="connsiteX5" fmla="*/ 3230 w 10000"/>
            <a:gd name="connsiteY5" fmla="*/ 4607 h 10000"/>
            <a:gd name="connsiteX6" fmla="*/ 4026 w 10000"/>
            <a:gd name="connsiteY6" fmla="*/ 4774 h 10000"/>
            <a:gd name="connsiteX7" fmla="*/ 3193 w 10000"/>
            <a:gd name="connsiteY7" fmla="*/ 5002 h 10000"/>
            <a:gd name="connsiteX8" fmla="*/ 3640 w 10000"/>
            <a:gd name="connsiteY8" fmla="*/ 5681 h 10000"/>
            <a:gd name="connsiteX9" fmla="*/ 4180 w 10000"/>
            <a:gd name="connsiteY9" fmla="*/ 6217 h 10000"/>
            <a:gd name="connsiteX10" fmla="*/ 4444 w 10000"/>
            <a:gd name="connsiteY10" fmla="*/ 6953 h 10000"/>
            <a:gd name="connsiteX11" fmla="*/ 4654 w 10000"/>
            <a:gd name="connsiteY11" fmla="*/ 7270 h 10000"/>
            <a:gd name="connsiteX12" fmla="*/ 4972 w 10000"/>
            <a:gd name="connsiteY12" fmla="*/ 7257 h 10000"/>
            <a:gd name="connsiteX13" fmla="*/ 5437 w 10000"/>
            <a:gd name="connsiteY13" fmla="*/ 8335 h 10000"/>
            <a:gd name="connsiteX14" fmla="*/ 4426 w 10000"/>
            <a:gd name="connsiteY14" fmla="*/ 8547 h 10000"/>
            <a:gd name="connsiteX15" fmla="*/ 2567 w 10000"/>
            <a:gd name="connsiteY15" fmla="*/ 9178 h 10000"/>
            <a:gd name="connsiteX16" fmla="*/ 532 w 10000"/>
            <a:gd name="connsiteY16" fmla="*/ 9476 h 10000"/>
            <a:gd name="connsiteX17" fmla="*/ 668 w 10000"/>
            <a:gd name="connsiteY17" fmla="*/ 9864 h 10000"/>
            <a:gd name="connsiteX18" fmla="*/ 2839 w 10000"/>
            <a:gd name="connsiteY18" fmla="*/ 10000 h 10000"/>
            <a:gd name="connsiteX19" fmla="*/ 5376 w 10000"/>
            <a:gd name="connsiteY19" fmla="*/ 9968 h 10000"/>
            <a:gd name="connsiteX20" fmla="*/ 7275 w 10000"/>
            <a:gd name="connsiteY20" fmla="*/ 9573 h 10000"/>
            <a:gd name="connsiteX21" fmla="*/ 9897 w 10000"/>
            <a:gd name="connsiteY21" fmla="*/ 9050 h 10000"/>
            <a:gd name="connsiteX22" fmla="*/ 9442 w 10000"/>
            <a:gd name="connsiteY22" fmla="*/ 8596 h 10000"/>
            <a:gd name="connsiteX23" fmla="*/ 9159 w 10000"/>
            <a:gd name="connsiteY23" fmla="*/ 8262 h 10000"/>
            <a:gd name="connsiteX24" fmla="*/ 7664 w 10000"/>
            <a:gd name="connsiteY24" fmla="*/ 8234 h 10000"/>
            <a:gd name="connsiteX25" fmla="*/ 7237 w 10000"/>
            <a:gd name="connsiteY25" fmla="*/ 7240 h 10000"/>
            <a:gd name="connsiteX26" fmla="*/ 7492 w 10000"/>
            <a:gd name="connsiteY26" fmla="*/ 7216 h 10000"/>
            <a:gd name="connsiteX27" fmla="*/ 7612 w 10000"/>
            <a:gd name="connsiteY27" fmla="*/ 6078 h 10000"/>
            <a:gd name="connsiteX28" fmla="*/ 7671 w 10000"/>
            <a:gd name="connsiteY28" fmla="*/ 5755 h 10000"/>
            <a:gd name="connsiteX29" fmla="*/ 7788 w 10000"/>
            <a:gd name="connsiteY29" fmla="*/ 5319 h 10000"/>
            <a:gd name="connsiteX30" fmla="*/ 7406 w 10000"/>
            <a:gd name="connsiteY30" fmla="*/ 5104 h 10000"/>
            <a:gd name="connsiteX31" fmla="*/ 7646 w 10000"/>
            <a:gd name="connsiteY31" fmla="*/ 5027 h 10000"/>
            <a:gd name="connsiteX32" fmla="*/ 7499 w 10000"/>
            <a:gd name="connsiteY32" fmla="*/ 4859 h 10000"/>
            <a:gd name="connsiteX33" fmla="*/ 6500 w 10000"/>
            <a:gd name="connsiteY33" fmla="*/ 4752 h 10000"/>
            <a:gd name="connsiteX34" fmla="*/ 7033 w 10000"/>
            <a:gd name="connsiteY34" fmla="*/ 4538 h 10000"/>
            <a:gd name="connsiteX35" fmla="*/ 6108 w 10000"/>
            <a:gd name="connsiteY35" fmla="*/ 4377 h 10000"/>
            <a:gd name="connsiteX36" fmla="*/ 7610 w 10000"/>
            <a:gd name="connsiteY36" fmla="*/ 4000 h 10000"/>
            <a:gd name="connsiteX37" fmla="*/ 8852 w 10000"/>
            <a:gd name="connsiteY37" fmla="*/ 2662 h 10000"/>
            <a:gd name="connsiteX38" fmla="*/ 9172 w 10000"/>
            <a:gd name="connsiteY38" fmla="*/ 1420 h 10000"/>
            <a:gd name="connsiteX39" fmla="*/ 8986 w 10000"/>
            <a:gd name="connsiteY39" fmla="*/ 607 h 10000"/>
            <a:gd name="connsiteX40" fmla="*/ 8528 w 10000"/>
            <a:gd name="connsiteY40" fmla="*/ 0 h 10000"/>
            <a:gd name="connsiteX41" fmla="*/ 6260 w 10000"/>
            <a:gd name="connsiteY41" fmla="*/ 454 h 10000"/>
            <a:gd name="connsiteX42" fmla="*/ 2709 w 10000"/>
            <a:gd name="connsiteY42" fmla="*/ 797 h 10000"/>
            <a:gd name="connsiteX43" fmla="*/ 1236 w 10000"/>
            <a:gd name="connsiteY43" fmla="*/ 963 h 10000"/>
            <a:gd name="connsiteX44" fmla="*/ 0 w 10000"/>
            <a:gd name="connsiteY44" fmla="*/ 1323 h 10000"/>
            <a:gd name="connsiteX0" fmla="*/ 0 w 10000"/>
            <a:gd name="connsiteY0" fmla="*/ 1266 h 9943"/>
            <a:gd name="connsiteX1" fmla="*/ 953 w 10000"/>
            <a:gd name="connsiteY1" fmla="*/ 1660 h 9943"/>
            <a:gd name="connsiteX2" fmla="*/ 1668 w 10000"/>
            <a:gd name="connsiteY2" fmla="*/ 2516 h 9943"/>
            <a:gd name="connsiteX3" fmla="*/ 2350 w 10000"/>
            <a:gd name="connsiteY3" fmla="*/ 3951 h 9943"/>
            <a:gd name="connsiteX4" fmla="*/ 3775 w 10000"/>
            <a:gd name="connsiteY4" fmla="*/ 4345 h 9943"/>
            <a:gd name="connsiteX5" fmla="*/ 3230 w 10000"/>
            <a:gd name="connsiteY5" fmla="*/ 4550 h 9943"/>
            <a:gd name="connsiteX6" fmla="*/ 4026 w 10000"/>
            <a:gd name="connsiteY6" fmla="*/ 4717 h 9943"/>
            <a:gd name="connsiteX7" fmla="*/ 3193 w 10000"/>
            <a:gd name="connsiteY7" fmla="*/ 4945 h 9943"/>
            <a:gd name="connsiteX8" fmla="*/ 3640 w 10000"/>
            <a:gd name="connsiteY8" fmla="*/ 5624 h 9943"/>
            <a:gd name="connsiteX9" fmla="*/ 4180 w 10000"/>
            <a:gd name="connsiteY9" fmla="*/ 6160 h 9943"/>
            <a:gd name="connsiteX10" fmla="*/ 4444 w 10000"/>
            <a:gd name="connsiteY10" fmla="*/ 6896 h 9943"/>
            <a:gd name="connsiteX11" fmla="*/ 4654 w 10000"/>
            <a:gd name="connsiteY11" fmla="*/ 7213 h 9943"/>
            <a:gd name="connsiteX12" fmla="*/ 4972 w 10000"/>
            <a:gd name="connsiteY12" fmla="*/ 7200 h 9943"/>
            <a:gd name="connsiteX13" fmla="*/ 5437 w 10000"/>
            <a:gd name="connsiteY13" fmla="*/ 8278 h 9943"/>
            <a:gd name="connsiteX14" fmla="*/ 4426 w 10000"/>
            <a:gd name="connsiteY14" fmla="*/ 8490 h 9943"/>
            <a:gd name="connsiteX15" fmla="*/ 2567 w 10000"/>
            <a:gd name="connsiteY15" fmla="*/ 9121 h 9943"/>
            <a:gd name="connsiteX16" fmla="*/ 532 w 10000"/>
            <a:gd name="connsiteY16" fmla="*/ 9419 h 9943"/>
            <a:gd name="connsiteX17" fmla="*/ 668 w 10000"/>
            <a:gd name="connsiteY17" fmla="*/ 9807 h 9943"/>
            <a:gd name="connsiteX18" fmla="*/ 2839 w 10000"/>
            <a:gd name="connsiteY18" fmla="*/ 9943 h 9943"/>
            <a:gd name="connsiteX19" fmla="*/ 5376 w 10000"/>
            <a:gd name="connsiteY19" fmla="*/ 9911 h 9943"/>
            <a:gd name="connsiteX20" fmla="*/ 7275 w 10000"/>
            <a:gd name="connsiteY20" fmla="*/ 9516 h 9943"/>
            <a:gd name="connsiteX21" fmla="*/ 9897 w 10000"/>
            <a:gd name="connsiteY21" fmla="*/ 8993 h 9943"/>
            <a:gd name="connsiteX22" fmla="*/ 9442 w 10000"/>
            <a:gd name="connsiteY22" fmla="*/ 8539 h 9943"/>
            <a:gd name="connsiteX23" fmla="*/ 9159 w 10000"/>
            <a:gd name="connsiteY23" fmla="*/ 8205 h 9943"/>
            <a:gd name="connsiteX24" fmla="*/ 7664 w 10000"/>
            <a:gd name="connsiteY24" fmla="*/ 8177 h 9943"/>
            <a:gd name="connsiteX25" fmla="*/ 7237 w 10000"/>
            <a:gd name="connsiteY25" fmla="*/ 7183 h 9943"/>
            <a:gd name="connsiteX26" fmla="*/ 7492 w 10000"/>
            <a:gd name="connsiteY26" fmla="*/ 7159 h 9943"/>
            <a:gd name="connsiteX27" fmla="*/ 7612 w 10000"/>
            <a:gd name="connsiteY27" fmla="*/ 6021 h 9943"/>
            <a:gd name="connsiteX28" fmla="*/ 7671 w 10000"/>
            <a:gd name="connsiteY28" fmla="*/ 5698 h 9943"/>
            <a:gd name="connsiteX29" fmla="*/ 7788 w 10000"/>
            <a:gd name="connsiteY29" fmla="*/ 5262 h 9943"/>
            <a:gd name="connsiteX30" fmla="*/ 7406 w 10000"/>
            <a:gd name="connsiteY30" fmla="*/ 5047 h 9943"/>
            <a:gd name="connsiteX31" fmla="*/ 7646 w 10000"/>
            <a:gd name="connsiteY31" fmla="*/ 4970 h 9943"/>
            <a:gd name="connsiteX32" fmla="*/ 7499 w 10000"/>
            <a:gd name="connsiteY32" fmla="*/ 4802 h 9943"/>
            <a:gd name="connsiteX33" fmla="*/ 6500 w 10000"/>
            <a:gd name="connsiteY33" fmla="*/ 4695 h 9943"/>
            <a:gd name="connsiteX34" fmla="*/ 7033 w 10000"/>
            <a:gd name="connsiteY34" fmla="*/ 4481 h 9943"/>
            <a:gd name="connsiteX35" fmla="*/ 6108 w 10000"/>
            <a:gd name="connsiteY35" fmla="*/ 4320 h 9943"/>
            <a:gd name="connsiteX36" fmla="*/ 7610 w 10000"/>
            <a:gd name="connsiteY36" fmla="*/ 3943 h 9943"/>
            <a:gd name="connsiteX37" fmla="*/ 8852 w 10000"/>
            <a:gd name="connsiteY37" fmla="*/ 2605 h 9943"/>
            <a:gd name="connsiteX38" fmla="*/ 9172 w 10000"/>
            <a:gd name="connsiteY38" fmla="*/ 1363 h 9943"/>
            <a:gd name="connsiteX39" fmla="*/ 8986 w 10000"/>
            <a:gd name="connsiteY39" fmla="*/ 550 h 9943"/>
            <a:gd name="connsiteX40" fmla="*/ 8426 w 10000"/>
            <a:gd name="connsiteY40" fmla="*/ 0 h 9943"/>
            <a:gd name="connsiteX41" fmla="*/ 6260 w 10000"/>
            <a:gd name="connsiteY41" fmla="*/ 397 h 9943"/>
            <a:gd name="connsiteX42" fmla="*/ 2709 w 10000"/>
            <a:gd name="connsiteY42" fmla="*/ 740 h 9943"/>
            <a:gd name="connsiteX43" fmla="*/ 1236 w 10000"/>
            <a:gd name="connsiteY43" fmla="*/ 906 h 9943"/>
            <a:gd name="connsiteX44" fmla="*/ 0 w 10000"/>
            <a:gd name="connsiteY44" fmla="*/ 1266 h 9943"/>
            <a:gd name="connsiteX0" fmla="*/ 0 w 10000"/>
            <a:gd name="connsiteY0" fmla="*/ 1273 h 10000"/>
            <a:gd name="connsiteX1" fmla="*/ 953 w 10000"/>
            <a:gd name="connsiteY1" fmla="*/ 1670 h 10000"/>
            <a:gd name="connsiteX2" fmla="*/ 1668 w 10000"/>
            <a:gd name="connsiteY2" fmla="*/ 2530 h 10000"/>
            <a:gd name="connsiteX3" fmla="*/ 2350 w 10000"/>
            <a:gd name="connsiteY3" fmla="*/ 3974 h 10000"/>
            <a:gd name="connsiteX4" fmla="*/ 3775 w 10000"/>
            <a:gd name="connsiteY4" fmla="*/ 4370 h 10000"/>
            <a:gd name="connsiteX5" fmla="*/ 3230 w 10000"/>
            <a:gd name="connsiteY5" fmla="*/ 4576 h 10000"/>
            <a:gd name="connsiteX6" fmla="*/ 4026 w 10000"/>
            <a:gd name="connsiteY6" fmla="*/ 4744 h 10000"/>
            <a:gd name="connsiteX7" fmla="*/ 3193 w 10000"/>
            <a:gd name="connsiteY7" fmla="*/ 4973 h 10000"/>
            <a:gd name="connsiteX8" fmla="*/ 3640 w 10000"/>
            <a:gd name="connsiteY8" fmla="*/ 5656 h 10000"/>
            <a:gd name="connsiteX9" fmla="*/ 4180 w 10000"/>
            <a:gd name="connsiteY9" fmla="*/ 6195 h 10000"/>
            <a:gd name="connsiteX10" fmla="*/ 4444 w 10000"/>
            <a:gd name="connsiteY10" fmla="*/ 6936 h 10000"/>
            <a:gd name="connsiteX11" fmla="*/ 4654 w 10000"/>
            <a:gd name="connsiteY11" fmla="*/ 7254 h 10000"/>
            <a:gd name="connsiteX12" fmla="*/ 4972 w 10000"/>
            <a:gd name="connsiteY12" fmla="*/ 7241 h 10000"/>
            <a:gd name="connsiteX13" fmla="*/ 5437 w 10000"/>
            <a:gd name="connsiteY13" fmla="*/ 8325 h 10000"/>
            <a:gd name="connsiteX14" fmla="*/ 4426 w 10000"/>
            <a:gd name="connsiteY14" fmla="*/ 8539 h 10000"/>
            <a:gd name="connsiteX15" fmla="*/ 2567 w 10000"/>
            <a:gd name="connsiteY15" fmla="*/ 9173 h 10000"/>
            <a:gd name="connsiteX16" fmla="*/ 532 w 10000"/>
            <a:gd name="connsiteY16" fmla="*/ 9473 h 10000"/>
            <a:gd name="connsiteX17" fmla="*/ 668 w 10000"/>
            <a:gd name="connsiteY17" fmla="*/ 9863 h 10000"/>
            <a:gd name="connsiteX18" fmla="*/ 2839 w 10000"/>
            <a:gd name="connsiteY18" fmla="*/ 10000 h 10000"/>
            <a:gd name="connsiteX19" fmla="*/ 5376 w 10000"/>
            <a:gd name="connsiteY19" fmla="*/ 9968 h 10000"/>
            <a:gd name="connsiteX20" fmla="*/ 7275 w 10000"/>
            <a:gd name="connsiteY20" fmla="*/ 9571 h 10000"/>
            <a:gd name="connsiteX21" fmla="*/ 9897 w 10000"/>
            <a:gd name="connsiteY21" fmla="*/ 9045 h 10000"/>
            <a:gd name="connsiteX22" fmla="*/ 9442 w 10000"/>
            <a:gd name="connsiteY22" fmla="*/ 8588 h 10000"/>
            <a:gd name="connsiteX23" fmla="*/ 9159 w 10000"/>
            <a:gd name="connsiteY23" fmla="*/ 8252 h 10000"/>
            <a:gd name="connsiteX24" fmla="*/ 7664 w 10000"/>
            <a:gd name="connsiteY24" fmla="*/ 8224 h 10000"/>
            <a:gd name="connsiteX25" fmla="*/ 7237 w 10000"/>
            <a:gd name="connsiteY25" fmla="*/ 7224 h 10000"/>
            <a:gd name="connsiteX26" fmla="*/ 7492 w 10000"/>
            <a:gd name="connsiteY26" fmla="*/ 7200 h 10000"/>
            <a:gd name="connsiteX27" fmla="*/ 7612 w 10000"/>
            <a:gd name="connsiteY27" fmla="*/ 6056 h 10000"/>
            <a:gd name="connsiteX28" fmla="*/ 7671 w 10000"/>
            <a:gd name="connsiteY28" fmla="*/ 5731 h 10000"/>
            <a:gd name="connsiteX29" fmla="*/ 7788 w 10000"/>
            <a:gd name="connsiteY29" fmla="*/ 5292 h 10000"/>
            <a:gd name="connsiteX30" fmla="*/ 7406 w 10000"/>
            <a:gd name="connsiteY30" fmla="*/ 5076 h 10000"/>
            <a:gd name="connsiteX31" fmla="*/ 7646 w 10000"/>
            <a:gd name="connsiteY31" fmla="*/ 4998 h 10000"/>
            <a:gd name="connsiteX32" fmla="*/ 7499 w 10000"/>
            <a:gd name="connsiteY32" fmla="*/ 4830 h 10000"/>
            <a:gd name="connsiteX33" fmla="*/ 6500 w 10000"/>
            <a:gd name="connsiteY33" fmla="*/ 4722 h 10000"/>
            <a:gd name="connsiteX34" fmla="*/ 7033 w 10000"/>
            <a:gd name="connsiteY34" fmla="*/ 4507 h 10000"/>
            <a:gd name="connsiteX35" fmla="*/ 6108 w 10000"/>
            <a:gd name="connsiteY35" fmla="*/ 4345 h 10000"/>
            <a:gd name="connsiteX36" fmla="*/ 7610 w 10000"/>
            <a:gd name="connsiteY36" fmla="*/ 3966 h 10000"/>
            <a:gd name="connsiteX37" fmla="*/ 8852 w 10000"/>
            <a:gd name="connsiteY37" fmla="*/ 2620 h 10000"/>
            <a:gd name="connsiteX38" fmla="*/ 9172 w 10000"/>
            <a:gd name="connsiteY38" fmla="*/ 1371 h 10000"/>
            <a:gd name="connsiteX39" fmla="*/ 8986 w 10000"/>
            <a:gd name="connsiteY39" fmla="*/ 553 h 10000"/>
            <a:gd name="connsiteX40" fmla="*/ 8426 w 10000"/>
            <a:gd name="connsiteY40" fmla="*/ 0 h 10000"/>
            <a:gd name="connsiteX41" fmla="*/ 6260 w 10000"/>
            <a:gd name="connsiteY41" fmla="*/ 399 h 10000"/>
            <a:gd name="connsiteX42" fmla="*/ 2709 w 10000"/>
            <a:gd name="connsiteY42" fmla="*/ 744 h 10000"/>
            <a:gd name="connsiteX43" fmla="*/ 1236 w 10000"/>
            <a:gd name="connsiteY43" fmla="*/ 911 h 10000"/>
            <a:gd name="connsiteX44" fmla="*/ 0 w 10000"/>
            <a:gd name="connsiteY44" fmla="*/ 1273 h 10000"/>
            <a:gd name="connsiteX0" fmla="*/ 0 w 10000"/>
            <a:gd name="connsiteY0" fmla="*/ 1273 h 10000"/>
            <a:gd name="connsiteX1" fmla="*/ 953 w 10000"/>
            <a:gd name="connsiteY1" fmla="*/ 1670 h 10000"/>
            <a:gd name="connsiteX2" fmla="*/ 1668 w 10000"/>
            <a:gd name="connsiteY2" fmla="*/ 2530 h 10000"/>
            <a:gd name="connsiteX3" fmla="*/ 2350 w 10000"/>
            <a:gd name="connsiteY3" fmla="*/ 3974 h 10000"/>
            <a:gd name="connsiteX4" fmla="*/ 3775 w 10000"/>
            <a:gd name="connsiteY4" fmla="*/ 4370 h 10000"/>
            <a:gd name="connsiteX5" fmla="*/ 3230 w 10000"/>
            <a:gd name="connsiteY5" fmla="*/ 4576 h 10000"/>
            <a:gd name="connsiteX6" fmla="*/ 4026 w 10000"/>
            <a:gd name="connsiteY6" fmla="*/ 4744 h 10000"/>
            <a:gd name="connsiteX7" fmla="*/ 3193 w 10000"/>
            <a:gd name="connsiteY7" fmla="*/ 4973 h 10000"/>
            <a:gd name="connsiteX8" fmla="*/ 3640 w 10000"/>
            <a:gd name="connsiteY8" fmla="*/ 5656 h 10000"/>
            <a:gd name="connsiteX9" fmla="*/ 4180 w 10000"/>
            <a:gd name="connsiteY9" fmla="*/ 6195 h 10000"/>
            <a:gd name="connsiteX10" fmla="*/ 4444 w 10000"/>
            <a:gd name="connsiteY10" fmla="*/ 6936 h 10000"/>
            <a:gd name="connsiteX11" fmla="*/ 4654 w 10000"/>
            <a:gd name="connsiteY11" fmla="*/ 7254 h 10000"/>
            <a:gd name="connsiteX12" fmla="*/ 4972 w 10000"/>
            <a:gd name="connsiteY12" fmla="*/ 7241 h 10000"/>
            <a:gd name="connsiteX13" fmla="*/ 5437 w 10000"/>
            <a:gd name="connsiteY13" fmla="*/ 8325 h 10000"/>
            <a:gd name="connsiteX14" fmla="*/ 4426 w 10000"/>
            <a:gd name="connsiteY14" fmla="*/ 8539 h 10000"/>
            <a:gd name="connsiteX15" fmla="*/ 2567 w 10000"/>
            <a:gd name="connsiteY15" fmla="*/ 9173 h 10000"/>
            <a:gd name="connsiteX16" fmla="*/ 532 w 10000"/>
            <a:gd name="connsiteY16" fmla="*/ 9473 h 10000"/>
            <a:gd name="connsiteX17" fmla="*/ 668 w 10000"/>
            <a:gd name="connsiteY17" fmla="*/ 9863 h 10000"/>
            <a:gd name="connsiteX18" fmla="*/ 2839 w 10000"/>
            <a:gd name="connsiteY18" fmla="*/ 10000 h 10000"/>
            <a:gd name="connsiteX19" fmla="*/ 5376 w 10000"/>
            <a:gd name="connsiteY19" fmla="*/ 9968 h 10000"/>
            <a:gd name="connsiteX20" fmla="*/ 7275 w 10000"/>
            <a:gd name="connsiteY20" fmla="*/ 9571 h 10000"/>
            <a:gd name="connsiteX21" fmla="*/ 9897 w 10000"/>
            <a:gd name="connsiteY21" fmla="*/ 9045 h 10000"/>
            <a:gd name="connsiteX22" fmla="*/ 9442 w 10000"/>
            <a:gd name="connsiteY22" fmla="*/ 8588 h 10000"/>
            <a:gd name="connsiteX23" fmla="*/ 9159 w 10000"/>
            <a:gd name="connsiteY23" fmla="*/ 8252 h 10000"/>
            <a:gd name="connsiteX24" fmla="*/ 7664 w 10000"/>
            <a:gd name="connsiteY24" fmla="*/ 8224 h 10000"/>
            <a:gd name="connsiteX25" fmla="*/ 7237 w 10000"/>
            <a:gd name="connsiteY25" fmla="*/ 7224 h 10000"/>
            <a:gd name="connsiteX26" fmla="*/ 7492 w 10000"/>
            <a:gd name="connsiteY26" fmla="*/ 7200 h 10000"/>
            <a:gd name="connsiteX27" fmla="*/ 7612 w 10000"/>
            <a:gd name="connsiteY27" fmla="*/ 6056 h 10000"/>
            <a:gd name="connsiteX28" fmla="*/ 7671 w 10000"/>
            <a:gd name="connsiteY28" fmla="*/ 5731 h 10000"/>
            <a:gd name="connsiteX29" fmla="*/ 7788 w 10000"/>
            <a:gd name="connsiteY29" fmla="*/ 5292 h 10000"/>
            <a:gd name="connsiteX30" fmla="*/ 7406 w 10000"/>
            <a:gd name="connsiteY30" fmla="*/ 5076 h 10000"/>
            <a:gd name="connsiteX31" fmla="*/ 7646 w 10000"/>
            <a:gd name="connsiteY31" fmla="*/ 4998 h 10000"/>
            <a:gd name="connsiteX32" fmla="*/ 7499 w 10000"/>
            <a:gd name="connsiteY32" fmla="*/ 4830 h 10000"/>
            <a:gd name="connsiteX33" fmla="*/ 6500 w 10000"/>
            <a:gd name="connsiteY33" fmla="*/ 4722 h 10000"/>
            <a:gd name="connsiteX34" fmla="*/ 7033 w 10000"/>
            <a:gd name="connsiteY34" fmla="*/ 4507 h 10000"/>
            <a:gd name="connsiteX35" fmla="*/ 6108 w 10000"/>
            <a:gd name="connsiteY35" fmla="*/ 4345 h 10000"/>
            <a:gd name="connsiteX36" fmla="*/ 7610 w 10000"/>
            <a:gd name="connsiteY36" fmla="*/ 3966 h 10000"/>
            <a:gd name="connsiteX37" fmla="*/ 8852 w 10000"/>
            <a:gd name="connsiteY37" fmla="*/ 2620 h 10000"/>
            <a:gd name="connsiteX38" fmla="*/ 9172 w 10000"/>
            <a:gd name="connsiteY38" fmla="*/ 1371 h 10000"/>
            <a:gd name="connsiteX39" fmla="*/ 8986 w 10000"/>
            <a:gd name="connsiteY39" fmla="*/ 553 h 10000"/>
            <a:gd name="connsiteX40" fmla="*/ 8426 w 10000"/>
            <a:gd name="connsiteY40" fmla="*/ 0 h 10000"/>
            <a:gd name="connsiteX41" fmla="*/ 6260 w 10000"/>
            <a:gd name="connsiteY41" fmla="*/ 399 h 10000"/>
            <a:gd name="connsiteX42" fmla="*/ 2709 w 10000"/>
            <a:gd name="connsiteY42" fmla="*/ 744 h 10000"/>
            <a:gd name="connsiteX43" fmla="*/ 1236 w 10000"/>
            <a:gd name="connsiteY43" fmla="*/ 911 h 10000"/>
            <a:gd name="connsiteX44" fmla="*/ 0 w 10000"/>
            <a:gd name="connsiteY44" fmla="*/ 1273 h 10000"/>
            <a:gd name="connsiteX0" fmla="*/ 0 w 10000"/>
            <a:gd name="connsiteY0" fmla="*/ 1273 h 10000"/>
            <a:gd name="connsiteX1" fmla="*/ 953 w 10000"/>
            <a:gd name="connsiteY1" fmla="*/ 1670 h 10000"/>
            <a:gd name="connsiteX2" fmla="*/ 1668 w 10000"/>
            <a:gd name="connsiteY2" fmla="*/ 2530 h 10000"/>
            <a:gd name="connsiteX3" fmla="*/ 2350 w 10000"/>
            <a:gd name="connsiteY3" fmla="*/ 3974 h 10000"/>
            <a:gd name="connsiteX4" fmla="*/ 3775 w 10000"/>
            <a:gd name="connsiteY4" fmla="*/ 4370 h 10000"/>
            <a:gd name="connsiteX5" fmla="*/ 3230 w 10000"/>
            <a:gd name="connsiteY5" fmla="*/ 4576 h 10000"/>
            <a:gd name="connsiteX6" fmla="*/ 4026 w 10000"/>
            <a:gd name="connsiteY6" fmla="*/ 4744 h 10000"/>
            <a:gd name="connsiteX7" fmla="*/ 3193 w 10000"/>
            <a:gd name="connsiteY7" fmla="*/ 4973 h 10000"/>
            <a:gd name="connsiteX8" fmla="*/ 3640 w 10000"/>
            <a:gd name="connsiteY8" fmla="*/ 5656 h 10000"/>
            <a:gd name="connsiteX9" fmla="*/ 4180 w 10000"/>
            <a:gd name="connsiteY9" fmla="*/ 6195 h 10000"/>
            <a:gd name="connsiteX10" fmla="*/ 4444 w 10000"/>
            <a:gd name="connsiteY10" fmla="*/ 6936 h 10000"/>
            <a:gd name="connsiteX11" fmla="*/ 4654 w 10000"/>
            <a:gd name="connsiteY11" fmla="*/ 7254 h 10000"/>
            <a:gd name="connsiteX12" fmla="*/ 4972 w 10000"/>
            <a:gd name="connsiteY12" fmla="*/ 7241 h 10000"/>
            <a:gd name="connsiteX13" fmla="*/ 5437 w 10000"/>
            <a:gd name="connsiteY13" fmla="*/ 8325 h 10000"/>
            <a:gd name="connsiteX14" fmla="*/ 4426 w 10000"/>
            <a:gd name="connsiteY14" fmla="*/ 8539 h 10000"/>
            <a:gd name="connsiteX15" fmla="*/ 2567 w 10000"/>
            <a:gd name="connsiteY15" fmla="*/ 9173 h 10000"/>
            <a:gd name="connsiteX16" fmla="*/ 532 w 10000"/>
            <a:gd name="connsiteY16" fmla="*/ 9473 h 10000"/>
            <a:gd name="connsiteX17" fmla="*/ 668 w 10000"/>
            <a:gd name="connsiteY17" fmla="*/ 9863 h 10000"/>
            <a:gd name="connsiteX18" fmla="*/ 2839 w 10000"/>
            <a:gd name="connsiteY18" fmla="*/ 10000 h 10000"/>
            <a:gd name="connsiteX19" fmla="*/ 5376 w 10000"/>
            <a:gd name="connsiteY19" fmla="*/ 9968 h 10000"/>
            <a:gd name="connsiteX20" fmla="*/ 7275 w 10000"/>
            <a:gd name="connsiteY20" fmla="*/ 9571 h 10000"/>
            <a:gd name="connsiteX21" fmla="*/ 9897 w 10000"/>
            <a:gd name="connsiteY21" fmla="*/ 9045 h 10000"/>
            <a:gd name="connsiteX22" fmla="*/ 9442 w 10000"/>
            <a:gd name="connsiteY22" fmla="*/ 8588 h 10000"/>
            <a:gd name="connsiteX23" fmla="*/ 9159 w 10000"/>
            <a:gd name="connsiteY23" fmla="*/ 8252 h 10000"/>
            <a:gd name="connsiteX24" fmla="*/ 7664 w 10000"/>
            <a:gd name="connsiteY24" fmla="*/ 8224 h 10000"/>
            <a:gd name="connsiteX25" fmla="*/ 7237 w 10000"/>
            <a:gd name="connsiteY25" fmla="*/ 7224 h 10000"/>
            <a:gd name="connsiteX26" fmla="*/ 7492 w 10000"/>
            <a:gd name="connsiteY26" fmla="*/ 7200 h 10000"/>
            <a:gd name="connsiteX27" fmla="*/ 7612 w 10000"/>
            <a:gd name="connsiteY27" fmla="*/ 6056 h 10000"/>
            <a:gd name="connsiteX28" fmla="*/ 7671 w 10000"/>
            <a:gd name="connsiteY28" fmla="*/ 5731 h 10000"/>
            <a:gd name="connsiteX29" fmla="*/ 7788 w 10000"/>
            <a:gd name="connsiteY29" fmla="*/ 5292 h 10000"/>
            <a:gd name="connsiteX30" fmla="*/ 7406 w 10000"/>
            <a:gd name="connsiteY30" fmla="*/ 5076 h 10000"/>
            <a:gd name="connsiteX31" fmla="*/ 7646 w 10000"/>
            <a:gd name="connsiteY31" fmla="*/ 4998 h 10000"/>
            <a:gd name="connsiteX32" fmla="*/ 7499 w 10000"/>
            <a:gd name="connsiteY32" fmla="*/ 4830 h 10000"/>
            <a:gd name="connsiteX33" fmla="*/ 6500 w 10000"/>
            <a:gd name="connsiteY33" fmla="*/ 4722 h 10000"/>
            <a:gd name="connsiteX34" fmla="*/ 7033 w 10000"/>
            <a:gd name="connsiteY34" fmla="*/ 4507 h 10000"/>
            <a:gd name="connsiteX35" fmla="*/ 6108 w 10000"/>
            <a:gd name="connsiteY35" fmla="*/ 4345 h 10000"/>
            <a:gd name="connsiteX36" fmla="*/ 7610 w 10000"/>
            <a:gd name="connsiteY36" fmla="*/ 3966 h 10000"/>
            <a:gd name="connsiteX37" fmla="*/ 8623 w 10000"/>
            <a:gd name="connsiteY37" fmla="*/ 2761 h 10000"/>
            <a:gd name="connsiteX38" fmla="*/ 9172 w 10000"/>
            <a:gd name="connsiteY38" fmla="*/ 1371 h 10000"/>
            <a:gd name="connsiteX39" fmla="*/ 8986 w 10000"/>
            <a:gd name="connsiteY39" fmla="*/ 553 h 10000"/>
            <a:gd name="connsiteX40" fmla="*/ 8426 w 10000"/>
            <a:gd name="connsiteY40" fmla="*/ 0 h 10000"/>
            <a:gd name="connsiteX41" fmla="*/ 6260 w 10000"/>
            <a:gd name="connsiteY41" fmla="*/ 399 h 10000"/>
            <a:gd name="connsiteX42" fmla="*/ 2709 w 10000"/>
            <a:gd name="connsiteY42" fmla="*/ 744 h 10000"/>
            <a:gd name="connsiteX43" fmla="*/ 1236 w 10000"/>
            <a:gd name="connsiteY43" fmla="*/ 911 h 10000"/>
            <a:gd name="connsiteX44" fmla="*/ 0 w 10000"/>
            <a:gd name="connsiteY44" fmla="*/ 1273 h 10000"/>
            <a:gd name="connsiteX0" fmla="*/ 0 w 10000"/>
            <a:gd name="connsiteY0" fmla="*/ 1273 h 10000"/>
            <a:gd name="connsiteX1" fmla="*/ 953 w 10000"/>
            <a:gd name="connsiteY1" fmla="*/ 1670 h 10000"/>
            <a:gd name="connsiteX2" fmla="*/ 1668 w 10000"/>
            <a:gd name="connsiteY2" fmla="*/ 2530 h 10000"/>
            <a:gd name="connsiteX3" fmla="*/ 2350 w 10000"/>
            <a:gd name="connsiteY3" fmla="*/ 3974 h 10000"/>
            <a:gd name="connsiteX4" fmla="*/ 3775 w 10000"/>
            <a:gd name="connsiteY4" fmla="*/ 4370 h 10000"/>
            <a:gd name="connsiteX5" fmla="*/ 3230 w 10000"/>
            <a:gd name="connsiteY5" fmla="*/ 4576 h 10000"/>
            <a:gd name="connsiteX6" fmla="*/ 4026 w 10000"/>
            <a:gd name="connsiteY6" fmla="*/ 4744 h 10000"/>
            <a:gd name="connsiteX7" fmla="*/ 3193 w 10000"/>
            <a:gd name="connsiteY7" fmla="*/ 4973 h 10000"/>
            <a:gd name="connsiteX8" fmla="*/ 3640 w 10000"/>
            <a:gd name="connsiteY8" fmla="*/ 5656 h 10000"/>
            <a:gd name="connsiteX9" fmla="*/ 4180 w 10000"/>
            <a:gd name="connsiteY9" fmla="*/ 6195 h 10000"/>
            <a:gd name="connsiteX10" fmla="*/ 4444 w 10000"/>
            <a:gd name="connsiteY10" fmla="*/ 6936 h 10000"/>
            <a:gd name="connsiteX11" fmla="*/ 4654 w 10000"/>
            <a:gd name="connsiteY11" fmla="*/ 7254 h 10000"/>
            <a:gd name="connsiteX12" fmla="*/ 4972 w 10000"/>
            <a:gd name="connsiteY12" fmla="*/ 7241 h 10000"/>
            <a:gd name="connsiteX13" fmla="*/ 5437 w 10000"/>
            <a:gd name="connsiteY13" fmla="*/ 8325 h 10000"/>
            <a:gd name="connsiteX14" fmla="*/ 4426 w 10000"/>
            <a:gd name="connsiteY14" fmla="*/ 8539 h 10000"/>
            <a:gd name="connsiteX15" fmla="*/ 2567 w 10000"/>
            <a:gd name="connsiteY15" fmla="*/ 9173 h 10000"/>
            <a:gd name="connsiteX16" fmla="*/ 532 w 10000"/>
            <a:gd name="connsiteY16" fmla="*/ 9473 h 10000"/>
            <a:gd name="connsiteX17" fmla="*/ 668 w 10000"/>
            <a:gd name="connsiteY17" fmla="*/ 9863 h 10000"/>
            <a:gd name="connsiteX18" fmla="*/ 2839 w 10000"/>
            <a:gd name="connsiteY18" fmla="*/ 10000 h 10000"/>
            <a:gd name="connsiteX19" fmla="*/ 5376 w 10000"/>
            <a:gd name="connsiteY19" fmla="*/ 9968 h 10000"/>
            <a:gd name="connsiteX20" fmla="*/ 7275 w 10000"/>
            <a:gd name="connsiteY20" fmla="*/ 9571 h 10000"/>
            <a:gd name="connsiteX21" fmla="*/ 9897 w 10000"/>
            <a:gd name="connsiteY21" fmla="*/ 9045 h 10000"/>
            <a:gd name="connsiteX22" fmla="*/ 9442 w 10000"/>
            <a:gd name="connsiteY22" fmla="*/ 8588 h 10000"/>
            <a:gd name="connsiteX23" fmla="*/ 9159 w 10000"/>
            <a:gd name="connsiteY23" fmla="*/ 8252 h 10000"/>
            <a:gd name="connsiteX24" fmla="*/ 7664 w 10000"/>
            <a:gd name="connsiteY24" fmla="*/ 8224 h 10000"/>
            <a:gd name="connsiteX25" fmla="*/ 7237 w 10000"/>
            <a:gd name="connsiteY25" fmla="*/ 7224 h 10000"/>
            <a:gd name="connsiteX26" fmla="*/ 7492 w 10000"/>
            <a:gd name="connsiteY26" fmla="*/ 7200 h 10000"/>
            <a:gd name="connsiteX27" fmla="*/ 7612 w 10000"/>
            <a:gd name="connsiteY27" fmla="*/ 6056 h 10000"/>
            <a:gd name="connsiteX28" fmla="*/ 7671 w 10000"/>
            <a:gd name="connsiteY28" fmla="*/ 5731 h 10000"/>
            <a:gd name="connsiteX29" fmla="*/ 7788 w 10000"/>
            <a:gd name="connsiteY29" fmla="*/ 5292 h 10000"/>
            <a:gd name="connsiteX30" fmla="*/ 7406 w 10000"/>
            <a:gd name="connsiteY30" fmla="*/ 5076 h 10000"/>
            <a:gd name="connsiteX31" fmla="*/ 7646 w 10000"/>
            <a:gd name="connsiteY31" fmla="*/ 4998 h 10000"/>
            <a:gd name="connsiteX32" fmla="*/ 7499 w 10000"/>
            <a:gd name="connsiteY32" fmla="*/ 4830 h 10000"/>
            <a:gd name="connsiteX33" fmla="*/ 6500 w 10000"/>
            <a:gd name="connsiteY33" fmla="*/ 4722 h 10000"/>
            <a:gd name="connsiteX34" fmla="*/ 7033 w 10000"/>
            <a:gd name="connsiteY34" fmla="*/ 4507 h 10000"/>
            <a:gd name="connsiteX35" fmla="*/ 6108 w 10000"/>
            <a:gd name="connsiteY35" fmla="*/ 4345 h 10000"/>
            <a:gd name="connsiteX36" fmla="*/ 7610 w 10000"/>
            <a:gd name="connsiteY36" fmla="*/ 3966 h 10000"/>
            <a:gd name="connsiteX37" fmla="*/ 8623 w 10000"/>
            <a:gd name="connsiteY37" fmla="*/ 2761 h 10000"/>
            <a:gd name="connsiteX38" fmla="*/ 9019 w 10000"/>
            <a:gd name="connsiteY38" fmla="*/ 1448 h 10000"/>
            <a:gd name="connsiteX39" fmla="*/ 8986 w 10000"/>
            <a:gd name="connsiteY39" fmla="*/ 553 h 10000"/>
            <a:gd name="connsiteX40" fmla="*/ 8426 w 10000"/>
            <a:gd name="connsiteY40" fmla="*/ 0 h 10000"/>
            <a:gd name="connsiteX41" fmla="*/ 6260 w 10000"/>
            <a:gd name="connsiteY41" fmla="*/ 399 h 10000"/>
            <a:gd name="connsiteX42" fmla="*/ 2709 w 10000"/>
            <a:gd name="connsiteY42" fmla="*/ 744 h 10000"/>
            <a:gd name="connsiteX43" fmla="*/ 1236 w 10000"/>
            <a:gd name="connsiteY43" fmla="*/ 911 h 10000"/>
            <a:gd name="connsiteX44" fmla="*/ 0 w 10000"/>
            <a:gd name="connsiteY44" fmla="*/ 1273 h 10000"/>
            <a:gd name="connsiteX0" fmla="*/ 0 w 10000"/>
            <a:gd name="connsiteY0" fmla="*/ 1273 h 10000"/>
            <a:gd name="connsiteX1" fmla="*/ 953 w 10000"/>
            <a:gd name="connsiteY1" fmla="*/ 1670 h 10000"/>
            <a:gd name="connsiteX2" fmla="*/ 1668 w 10000"/>
            <a:gd name="connsiteY2" fmla="*/ 2530 h 10000"/>
            <a:gd name="connsiteX3" fmla="*/ 2759 w 10000"/>
            <a:gd name="connsiteY3" fmla="*/ 3700 h 10000"/>
            <a:gd name="connsiteX4" fmla="*/ 3775 w 10000"/>
            <a:gd name="connsiteY4" fmla="*/ 4370 h 10000"/>
            <a:gd name="connsiteX5" fmla="*/ 3230 w 10000"/>
            <a:gd name="connsiteY5" fmla="*/ 4576 h 10000"/>
            <a:gd name="connsiteX6" fmla="*/ 4026 w 10000"/>
            <a:gd name="connsiteY6" fmla="*/ 4744 h 10000"/>
            <a:gd name="connsiteX7" fmla="*/ 3193 w 10000"/>
            <a:gd name="connsiteY7" fmla="*/ 4973 h 10000"/>
            <a:gd name="connsiteX8" fmla="*/ 3640 w 10000"/>
            <a:gd name="connsiteY8" fmla="*/ 5656 h 10000"/>
            <a:gd name="connsiteX9" fmla="*/ 4180 w 10000"/>
            <a:gd name="connsiteY9" fmla="*/ 6195 h 10000"/>
            <a:gd name="connsiteX10" fmla="*/ 4444 w 10000"/>
            <a:gd name="connsiteY10" fmla="*/ 6936 h 10000"/>
            <a:gd name="connsiteX11" fmla="*/ 4654 w 10000"/>
            <a:gd name="connsiteY11" fmla="*/ 7254 h 10000"/>
            <a:gd name="connsiteX12" fmla="*/ 4972 w 10000"/>
            <a:gd name="connsiteY12" fmla="*/ 7241 h 10000"/>
            <a:gd name="connsiteX13" fmla="*/ 5437 w 10000"/>
            <a:gd name="connsiteY13" fmla="*/ 8325 h 10000"/>
            <a:gd name="connsiteX14" fmla="*/ 4426 w 10000"/>
            <a:gd name="connsiteY14" fmla="*/ 8539 h 10000"/>
            <a:gd name="connsiteX15" fmla="*/ 2567 w 10000"/>
            <a:gd name="connsiteY15" fmla="*/ 9173 h 10000"/>
            <a:gd name="connsiteX16" fmla="*/ 532 w 10000"/>
            <a:gd name="connsiteY16" fmla="*/ 9473 h 10000"/>
            <a:gd name="connsiteX17" fmla="*/ 668 w 10000"/>
            <a:gd name="connsiteY17" fmla="*/ 9863 h 10000"/>
            <a:gd name="connsiteX18" fmla="*/ 2839 w 10000"/>
            <a:gd name="connsiteY18" fmla="*/ 10000 h 10000"/>
            <a:gd name="connsiteX19" fmla="*/ 5376 w 10000"/>
            <a:gd name="connsiteY19" fmla="*/ 9968 h 10000"/>
            <a:gd name="connsiteX20" fmla="*/ 7275 w 10000"/>
            <a:gd name="connsiteY20" fmla="*/ 9571 h 10000"/>
            <a:gd name="connsiteX21" fmla="*/ 9897 w 10000"/>
            <a:gd name="connsiteY21" fmla="*/ 9045 h 10000"/>
            <a:gd name="connsiteX22" fmla="*/ 9442 w 10000"/>
            <a:gd name="connsiteY22" fmla="*/ 8588 h 10000"/>
            <a:gd name="connsiteX23" fmla="*/ 9159 w 10000"/>
            <a:gd name="connsiteY23" fmla="*/ 8252 h 10000"/>
            <a:gd name="connsiteX24" fmla="*/ 7664 w 10000"/>
            <a:gd name="connsiteY24" fmla="*/ 8224 h 10000"/>
            <a:gd name="connsiteX25" fmla="*/ 7237 w 10000"/>
            <a:gd name="connsiteY25" fmla="*/ 7224 h 10000"/>
            <a:gd name="connsiteX26" fmla="*/ 7492 w 10000"/>
            <a:gd name="connsiteY26" fmla="*/ 7200 h 10000"/>
            <a:gd name="connsiteX27" fmla="*/ 7612 w 10000"/>
            <a:gd name="connsiteY27" fmla="*/ 6056 h 10000"/>
            <a:gd name="connsiteX28" fmla="*/ 7671 w 10000"/>
            <a:gd name="connsiteY28" fmla="*/ 5731 h 10000"/>
            <a:gd name="connsiteX29" fmla="*/ 7788 w 10000"/>
            <a:gd name="connsiteY29" fmla="*/ 5292 h 10000"/>
            <a:gd name="connsiteX30" fmla="*/ 7406 w 10000"/>
            <a:gd name="connsiteY30" fmla="*/ 5076 h 10000"/>
            <a:gd name="connsiteX31" fmla="*/ 7646 w 10000"/>
            <a:gd name="connsiteY31" fmla="*/ 4998 h 10000"/>
            <a:gd name="connsiteX32" fmla="*/ 7499 w 10000"/>
            <a:gd name="connsiteY32" fmla="*/ 4830 h 10000"/>
            <a:gd name="connsiteX33" fmla="*/ 6500 w 10000"/>
            <a:gd name="connsiteY33" fmla="*/ 4722 h 10000"/>
            <a:gd name="connsiteX34" fmla="*/ 7033 w 10000"/>
            <a:gd name="connsiteY34" fmla="*/ 4507 h 10000"/>
            <a:gd name="connsiteX35" fmla="*/ 6108 w 10000"/>
            <a:gd name="connsiteY35" fmla="*/ 4345 h 10000"/>
            <a:gd name="connsiteX36" fmla="*/ 7610 w 10000"/>
            <a:gd name="connsiteY36" fmla="*/ 3966 h 10000"/>
            <a:gd name="connsiteX37" fmla="*/ 8623 w 10000"/>
            <a:gd name="connsiteY37" fmla="*/ 2761 h 10000"/>
            <a:gd name="connsiteX38" fmla="*/ 9019 w 10000"/>
            <a:gd name="connsiteY38" fmla="*/ 1448 h 10000"/>
            <a:gd name="connsiteX39" fmla="*/ 8986 w 10000"/>
            <a:gd name="connsiteY39" fmla="*/ 553 h 10000"/>
            <a:gd name="connsiteX40" fmla="*/ 8426 w 10000"/>
            <a:gd name="connsiteY40" fmla="*/ 0 h 10000"/>
            <a:gd name="connsiteX41" fmla="*/ 6260 w 10000"/>
            <a:gd name="connsiteY41" fmla="*/ 399 h 10000"/>
            <a:gd name="connsiteX42" fmla="*/ 2709 w 10000"/>
            <a:gd name="connsiteY42" fmla="*/ 744 h 10000"/>
            <a:gd name="connsiteX43" fmla="*/ 1236 w 10000"/>
            <a:gd name="connsiteY43" fmla="*/ 911 h 10000"/>
            <a:gd name="connsiteX44" fmla="*/ 0 w 10000"/>
            <a:gd name="connsiteY44" fmla="*/ 1273 h 10000"/>
            <a:gd name="connsiteX0" fmla="*/ 0 w 10000"/>
            <a:gd name="connsiteY0" fmla="*/ 1273 h 10000"/>
            <a:gd name="connsiteX1" fmla="*/ 953 w 10000"/>
            <a:gd name="connsiteY1" fmla="*/ 1670 h 10000"/>
            <a:gd name="connsiteX2" fmla="*/ 2213 w 10000"/>
            <a:gd name="connsiteY2" fmla="*/ 2461 h 10000"/>
            <a:gd name="connsiteX3" fmla="*/ 2759 w 10000"/>
            <a:gd name="connsiteY3" fmla="*/ 3700 h 10000"/>
            <a:gd name="connsiteX4" fmla="*/ 3775 w 10000"/>
            <a:gd name="connsiteY4" fmla="*/ 4370 h 10000"/>
            <a:gd name="connsiteX5" fmla="*/ 3230 w 10000"/>
            <a:gd name="connsiteY5" fmla="*/ 4576 h 10000"/>
            <a:gd name="connsiteX6" fmla="*/ 4026 w 10000"/>
            <a:gd name="connsiteY6" fmla="*/ 4744 h 10000"/>
            <a:gd name="connsiteX7" fmla="*/ 3193 w 10000"/>
            <a:gd name="connsiteY7" fmla="*/ 4973 h 10000"/>
            <a:gd name="connsiteX8" fmla="*/ 3640 w 10000"/>
            <a:gd name="connsiteY8" fmla="*/ 5656 h 10000"/>
            <a:gd name="connsiteX9" fmla="*/ 4180 w 10000"/>
            <a:gd name="connsiteY9" fmla="*/ 6195 h 10000"/>
            <a:gd name="connsiteX10" fmla="*/ 4444 w 10000"/>
            <a:gd name="connsiteY10" fmla="*/ 6936 h 10000"/>
            <a:gd name="connsiteX11" fmla="*/ 4654 w 10000"/>
            <a:gd name="connsiteY11" fmla="*/ 7254 h 10000"/>
            <a:gd name="connsiteX12" fmla="*/ 4972 w 10000"/>
            <a:gd name="connsiteY12" fmla="*/ 7241 h 10000"/>
            <a:gd name="connsiteX13" fmla="*/ 5437 w 10000"/>
            <a:gd name="connsiteY13" fmla="*/ 8325 h 10000"/>
            <a:gd name="connsiteX14" fmla="*/ 4426 w 10000"/>
            <a:gd name="connsiteY14" fmla="*/ 8539 h 10000"/>
            <a:gd name="connsiteX15" fmla="*/ 2567 w 10000"/>
            <a:gd name="connsiteY15" fmla="*/ 9173 h 10000"/>
            <a:gd name="connsiteX16" fmla="*/ 532 w 10000"/>
            <a:gd name="connsiteY16" fmla="*/ 9473 h 10000"/>
            <a:gd name="connsiteX17" fmla="*/ 668 w 10000"/>
            <a:gd name="connsiteY17" fmla="*/ 9863 h 10000"/>
            <a:gd name="connsiteX18" fmla="*/ 2839 w 10000"/>
            <a:gd name="connsiteY18" fmla="*/ 10000 h 10000"/>
            <a:gd name="connsiteX19" fmla="*/ 5376 w 10000"/>
            <a:gd name="connsiteY19" fmla="*/ 9968 h 10000"/>
            <a:gd name="connsiteX20" fmla="*/ 7275 w 10000"/>
            <a:gd name="connsiteY20" fmla="*/ 9571 h 10000"/>
            <a:gd name="connsiteX21" fmla="*/ 9897 w 10000"/>
            <a:gd name="connsiteY21" fmla="*/ 9045 h 10000"/>
            <a:gd name="connsiteX22" fmla="*/ 9442 w 10000"/>
            <a:gd name="connsiteY22" fmla="*/ 8588 h 10000"/>
            <a:gd name="connsiteX23" fmla="*/ 9159 w 10000"/>
            <a:gd name="connsiteY23" fmla="*/ 8252 h 10000"/>
            <a:gd name="connsiteX24" fmla="*/ 7664 w 10000"/>
            <a:gd name="connsiteY24" fmla="*/ 8224 h 10000"/>
            <a:gd name="connsiteX25" fmla="*/ 7237 w 10000"/>
            <a:gd name="connsiteY25" fmla="*/ 7224 h 10000"/>
            <a:gd name="connsiteX26" fmla="*/ 7492 w 10000"/>
            <a:gd name="connsiteY26" fmla="*/ 7200 h 10000"/>
            <a:gd name="connsiteX27" fmla="*/ 7612 w 10000"/>
            <a:gd name="connsiteY27" fmla="*/ 6056 h 10000"/>
            <a:gd name="connsiteX28" fmla="*/ 7671 w 10000"/>
            <a:gd name="connsiteY28" fmla="*/ 5731 h 10000"/>
            <a:gd name="connsiteX29" fmla="*/ 7788 w 10000"/>
            <a:gd name="connsiteY29" fmla="*/ 5292 h 10000"/>
            <a:gd name="connsiteX30" fmla="*/ 7406 w 10000"/>
            <a:gd name="connsiteY30" fmla="*/ 5076 h 10000"/>
            <a:gd name="connsiteX31" fmla="*/ 7646 w 10000"/>
            <a:gd name="connsiteY31" fmla="*/ 4998 h 10000"/>
            <a:gd name="connsiteX32" fmla="*/ 7499 w 10000"/>
            <a:gd name="connsiteY32" fmla="*/ 4830 h 10000"/>
            <a:gd name="connsiteX33" fmla="*/ 6500 w 10000"/>
            <a:gd name="connsiteY33" fmla="*/ 4722 h 10000"/>
            <a:gd name="connsiteX34" fmla="*/ 7033 w 10000"/>
            <a:gd name="connsiteY34" fmla="*/ 4507 h 10000"/>
            <a:gd name="connsiteX35" fmla="*/ 6108 w 10000"/>
            <a:gd name="connsiteY35" fmla="*/ 4345 h 10000"/>
            <a:gd name="connsiteX36" fmla="*/ 7610 w 10000"/>
            <a:gd name="connsiteY36" fmla="*/ 3966 h 10000"/>
            <a:gd name="connsiteX37" fmla="*/ 8623 w 10000"/>
            <a:gd name="connsiteY37" fmla="*/ 2761 h 10000"/>
            <a:gd name="connsiteX38" fmla="*/ 9019 w 10000"/>
            <a:gd name="connsiteY38" fmla="*/ 1448 h 10000"/>
            <a:gd name="connsiteX39" fmla="*/ 8986 w 10000"/>
            <a:gd name="connsiteY39" fmla="*/ 553 h 10000"/>
            <a:gd name="connsiteX40" fmla="*/ 8426 w 10000"/>
            <a:gd name="connsiteY40" fmla="*/ 0 h 10000"/>
            <a:gd name="connsiteX41" fmla="*/ 6260 w 10000"/>
            <a:gd name="connsiteY41" fmla="*/ 399 h 10000"/>
            <a:gd name="connsiteX42" fmla="*/ 2709 w 10000"/>
            <a:gd name="connsiteY42" fmla="*/ 744 h 10000"/>
            <a:gd name="connsiteX43" fmla="*/ 1236 w 10000"/>
            <a:gd name="connsiteY43" fmla="*/ 911 h 10000"/>
            <a:gd name="connsiteX44" fmla="*/ 0 w 10000"/>
            <a:gd name="connsiteY44" fmla="*/ 1273 h 10000"/>
            <a:gd name="connsiteX0" fmla="*/ 0 w 10000"/>
            <a:gd name="connsiteY0" fmla="*/ 1273 h 10000"/>
            <a:gd name="connsiteX1" fmla="*/ 1907 w 10000"/>
            <a:gd name="connsiteY1" fmla="*/ 1481 h 10000"/>
            <a:gd name="connsiteX2" fmla="*/ 2213 w 10000"/>
            <a:gd name="connsiteY2" fmla="*/ 2461 h 10000"/>
            <a:gd name="connsiteX3" fmla="*/ 2759 w 10000"/>
            <a:gd name="connsiteY3" fmla="*/ 3700 h 10000"/>
            <a:gd name="connsiteX4" fmla="*/ 3775 w 10000"/>
            <a:gd name="connsiteY4" fmla="*/ 4370 h 10000"/>
            <a:gd name="connsiteX5" fmla="*/ 3230 w 10000"/>
            <a:gd name="connsiteY5" fmla="*/ 4576 h 10000"/>
            <a:gd name="connsiteX6" fmla="*/ 4026 w 10000"/>
            <a:gd name="connsiteY6" fmla="*/ 4744 h 10000"/>
            <a:gd name="connsiteX7" fmla="*/ 3193 w 10000"/>
            <a:gd name="connsiteY7" fmla="*/ 4973 h 10000"/>
            <a:gd name="connsiteX8" fmla="*/ 3640 w 10000"/>
            <a:gd name="connsiteY8" fmla="*/ 5656 h 10000"/>
            <a:gd name="connsiteX9" fmla="*/ 4180 w 10000"/>
            <a:gd name="connsiteY9" fmla="*/ 6195 h 10000"/>
            <a:gd name="connsiteX10" fmla="*/ 4444 w 10000"/>
            <a:gd name="connsiteY10" fmla="*/ 6936 h 10000"/>
            <a:gd name="connsiteX11" fmla="*/ 4654 w 10000"/>
            <a:gd name="connsiteY11" fmla="*/ 7254 h 10000"/>
            <a:gd name="connsiteX12" fmla="*/ 4972 w 10000"/>
            <a:gd name="connsiteY12" fmla="*/ 7241 h 10000"/>
            <a:gd name="connsiteX13" fmla="*/ 5437 w 10000"/>
            <a:gd name="connsiteY13" fmla="*/ 8325 h 10000"/>
            <a:gd name="connsiteX14" fmla="*/ 4426 w 10000"/>
            <a:gd name="connsiteY14" fmla="*/ 8539 h 10000"/>
            <a:gd name="connsiteX15" fmla="*/ 2567 w 10000"/>
            <a:gd name="connsiteY15" fmla="*/ 9173 h 10000"/>
            <a:gd name="connsiteX16" fmla="*/ 532 w 10000"/>
            <a:gd name="connsiteY16" fmla="*/ 9473 h 10000"/>
            <a:gd name="connsiteX17" fmla="*/ 668 w 10000"/>
            <a:gd name="connsiteY17" fmla="*/ 9863 h 10000"/>
            <a:gd name="connsiteX18" fmla="*/ 2839 w 10000"/>
            <a:gd name="connsiteY18" fmla="*/ 10000 h 10000"/>
            <a:gd name="connsiteX19" fmla="*/ 5376 w 10000"/>
            <a:gd name="connsiteY19" fmla="*/ 9968 h 10000"/>
            <a:gd name="connsiteX20" fmla="*/ 7275 w 10000"/>
            <a:gd name="connsiteY20" fmla="*/ 9571 h 10000"/>
            <a:gd name="connsiteX21" fmla="*/ 9897 w 10000"/>
            <a:gd name="connsiteY21" fmla="*/ 9045 h 10000"/>
            <a:gd name="connsiteX22" fmla="*/ 9442 w 10000"/>
            <a:gd name="connsiteY22" fmla="*/ 8588 h 10000"/>
            <a:gd name="connsiteX23" fmla="*/ 9159 w 10000"/>
            <a:gd name="connsiteY23" fmla="*/ 8252 h 10000"/>
            <a:gd name="connsiteX24" fmla="*/ 7664 w 10000"/>
            <a:gd name="connsiteY24" fmla="*/ 8224 h 10000"/>
            <a:gd name="connsiteX25" fmla="*/ 7237 w 10000"/>
            <a:gd name="connsiteY25" fmla="*/ 7224 h 10000"/>
            <a:gd name="connsiteX26" fmla="*/ 7492 w 10000"/>
            <a:gd name="connsiteY26" fmla="*/ 7200 h 10000"/>
            <a:gd name="connsiteX27" fmla="*/ 7612 w 10000"/>
            <a:gd name="connsiteY27" fmla="*/ 6056 h 10000"/>
            <a:gd name="connsiteX28" fmla="*/ 7671 w 10000"/>
            <a:gd name="connsiteY28" fmla="*/ 5731 h 10000"/>
            <a:gd name="connsiteX29" fmla="*/ 7788 w 10000"/>
            <a:gd name="connsiteY29" fmla="*/ 5292 h 10000"/>
            <a:gd name="connsiteX30" fmla="*/ 7406 w 10000"/>
            <a:gd name="connsiteY30" fmla="*/ 5076 h 10000"/>
            <a:gd name="connsiteX31" fmla="*/ 7646 w 10000"/>
            <a:gd name="connsiteY31" fmla="*/ 4998 h 10000"/>
            <a:gd name="connsiteX32" fmla="*/ 7499 w 10000"/>
            <a:gd name="connsiteY32" fmla="*/ 4830 h 10000"/>
            <a:gd name="connsiteX33" fmla="*/ 6500 w 10000"/>
            <a:gd name="connsiteY33" fmla="*/ 4722 h 10000"/>
            <a:gd name="connsiteX34" fmla="*/ 7033 w 10000"/>
            <a:gd name="connsiteY34" fmla="*/ 4507 h 10000"/>
            <a:gd name="connsiteX35" fmla="*/ 6108 w 10000"/>
            <a:gd name="connsiteY35" fmla="*/ 4345 h 10000"/>
            <a:gd name="connsiteX36" fmla="*/ 7610 w 10000"/>
            <a:gd name="connsiteY36" fmla="*/ 3966 h 10000"/>
            <a:gd name="connsiteX37" fmla="*/ 8623 w 10000"/>
            <a:gd name="connsiteY37" fmla="*/ 2761 h 10000"/>
            <a:gd name="connsiteX38" fmla="*/ 9019 w 10000"/>
            <a:gd name="connsiteY38" fmla="*/ 1448 h 10000"/>
            <a:gd name="connsiteX39" fmla="*/ 8986 w 10000"/>
            <a:gd name="connsiteY39" fmla="*/ 553 h 10000"/>
            <a:gd name="connsiteX40" fmla="*/ 8426 w 10000"/>
            <a:gd name="connsiteY40" fmla="*/ 0 h 10000"/>
            <a:gd name="connsiteX41" fmla="*/ 6260 w 10000"/>
            <a:gd name="connsiteY41" fmla="*/ 399 h 10000"/>
            <a:gd name="connsiteX42" fmla="*/ 2709 w 10000"/>
            <a:gd name="connsiteY42" fmla="*/ 744 h 10000"/>
            <a:gd name="connsiteX43" fmla="*/ 1236 w 10000"/>
            <a:gd name="connsiteY43" fmla="*/ 911 h 10000"/>
            <a:gd name="connsiteX44" fmla="*/ 0 w 10000"/>
            <a:gd name="connsiteY44" fmla="*/ 1273 h 10000"/>
            <a:gd name="connsiteX0" fmla="*/ 609 w 9723"/>
            <a:gd name="connsiteY0" fmla="*/ 1102 h 10000"/>
            <a:gd name="connsiteX1" fmla="*/ 1630 w 9723"/>
            <a:gd name="connsiteY1" fmla="*/ 1481 h 10000"/>
            <a:gd name="connsiteX2" fmla="*/ 1936 w 9723"/>
            <a:gd name="connsiteY2" fmla="*/ 2461 h 10000"/>
            <a:gd name="connsiteX3" fmla="*/ 2482 w 9723"/>
            <a:gd name="connsiteY3" fmla="*/ 3700 h 10000"/>
            <a:gd name="connsiteX4" fmla="*/ 3498 w 9723"/>
            <a:gd name="connsiteY4" fmla="*/ 4370 h 10000"/>
            <a:gd name="connsiteX5" fmla="*/ 2953 w 9723"/>
            <a:gd name="connsiteY5" fmla="*/ 4576 h 10000"/>
            <a:gd name="connsiteX6" fmla="*/ 3749 w 9723"/>
            <a:gd name="connsiteY6" fmla="*/ 4744 h 10000"/>
            <a:gd name="connsiteX7" fmla="*/ 2916 w 9723"/>
            <a:gd name="connsiteY7" fmla="*/ 4973 h 10000"/>
            <a:gd name="connsiteX8" fmla="*/ 3363 w 9723"/>
            <a:gd name="connsiteY8" fmla="*/ 5656 h 10000"/>
            <a:gd name="connsiteX9" fmla="*/ 3903 w 9723"/>
            <a:gd name="connsiteY9" fmla="*/ 6195 h 10000"/>
            <a:gd name="connsiteX10" fmla="*/ 4167 w 9723"/>
            <a:gd name="connsiteY10" fmla="*/ 6936 h 10000"/>
            <a:gd name="connsiteX11" fmla="*/ 4377 w 9723"/>
            <a:gd name="connsiteY11" fmla="*/ 7254 h 10000"/>
            <a:gd name="connsiteX12" fmla="*/ 4695 w 9723"/>
            <a:gd name="connsiteY12" fmla="*/ 7241 h 10000"/>
            <a:gd name="connsiteX13" fmla="*/ 5160 w 9723"/>
            <a:gd name="connsiteY13" fmla="*/ 8325 h 10000"/>
            <a:gd name="connsiteX14" fmla="*/ 4149 w 9723"/>
            <a:gd name="connsiteY14" fmla="*/ 8539 h 10000"/>
            <a:gd name="connsiteX15" fmla="*/ 2290 w 9723"/>
            <a:gd name="connsiteY15" fmla="*/ 9173 h 10000"/>
            <a:gd name="connsiteX16" fmla="*/ 255 w 9723"/>
            <a:gd name="connsiteY16" fmla="*/ 9473 h 10000"/>
            <a:gd name="connsiteX17" fmla="*/ 391 w 9723"/>
            <a:gd name="connsiteY17" fmla="*/ 9863 h 10000"/>
            <a:gd name="connsiteX18" fmla="*/ 2562 w 9723"/>
            <a:gd name="connsiteY18" fmla="*/ 10000 h 10000"/>
            <a:gd name="connsiteX19" fmla="*/ 5099 w 9723"/>
            <a:gd name="connsiteY19" fmla="*/ 9968 h 10000"/>
            <a:gd name="connsiteX20" fmla="*/ 6998 w 9723"/>
            <a:gd name="connsiteY20" fmla="*/ 9571 h 10000"/>
            <a:gd name="connsiteX21" fmla="*/ 9620 w 9723"/>
            <a:gd name="connsiteY21" fmla="*/ 9045 h 10000"/>
            <a:gd name="connsiteX22" fmla="*/ 9165 w 9723"/>
            <a:gd name="connsiteY22" fmla="*/ 8588 h 10000"/>
            <a:gd name="connsiteX23" fmla="*/ 8882 w 9723"/>
            <a:gd name="connsiteY23" fmla="*/ 8252 h 10000"/>
            <a:gd name="connsiteX24" fmla="*/ 7387 w 9723"/>
            <a:gd name="connsiteY24" fmla="*/ 8224 h 10000"/>
            <a:gd name="connsiteX25" fmla="*/ 6960 w 9723"/>
            <a:gd name="connsiteY25" fmla="*/ 7224 h 10000"/>
            <a:gd name="connsiteX26" fmla="*/ 7215 w 9723"/>
            <a:gd name="connsiteY26" fmla="*/ 7200 h 10000"/>
            <a:gd name="connsiteX27" fmla="*/ 7335 w 9723"/>
            <a:gd name="connsiteY27" fmla="*/ 6056 h 10000"/>
            <a:gd name="connsiteX28" fmla="*/ 7394 w 9723"/>
            <a:gd name="connsiteY28" fmla="*/ 5731 h 10000"/>
            <a:gd name="connsiteX29" fmla="*/ 7511 w 9723"/>
            <a:gd name="connsiteY29" fmla="*/ 5292 h 10000"/>
            <a:gd name="connsiteX30" fmla="*/ 7129 w 9723"/>
            <a:gd name="connsiteY30" fmla="*/ 5076 h 10000"/>
            <a:gd name="connsiteX31" fmla="*/ 7369 w 9723"/>
            <a:gd name="connsiteY31" fmla="*/ 4998 h 10000"/>
            <a:gd name="connsiteX32" fmla="*/ 7222 w 9723"/>
            <a:gd name="connsiteY32" fmla="*/ 4830 h 10000"/>
            <a:gd name="connsiteX33" fmla="*/ 6223 w 9723"/>
            <a:gd name="connsiteY33" fmla="*/ 4722 h 10000"/>
            <a:gd name="connsiteX34" fmla="*/ 6756 w 9723"/>
            <a:gd name="connsiteY34" fmla="*/ 4507 h 10000"/>
            <a:gd name="connsiteX35" fmla="*/ 5831 w 9723"/>
            <a:gd name="connsiteY35" fmla="*/ 4345 h 10000"/>
            <a:gd name="connsiteX36" fmla="*/ 7333 w 9723"/>
            <a:gd name="connsiteY36" fmla="*/ 3966 h 10000"/>
            <a:gd name="connsiteX37" fmla="*/ 8346 w 9723"/>
            <a:gd name="connsiteY37" fmla="*/ 2761 h 10000"/>
            <a:gd name="connsiteX38" fmla="*/ 8742 w 9723"/>
            <a:gd name="connsiteY38" fmla="*/ 1448 h 10000"/>
            <a:gd name="connsiteX39" fmla="*/ 8709 w 9723"/>
            <a:gd name="connsiteY39" fmla="*/ 553 h 10000"/>
            <a:gd name="connsiteX40" fmla="*/ 8149 w 9723"/>
            <a:gd name="connsiteY40" fmla="*/ 0 h 10000"/>
            <a:gd name="connsiteX41" fmla="*/ 5983 w 9723"/>
            <a:gd name="connsiteY41" fmla="*/ 399 h 10000"/>
            <a:gd name="connsiteX42" fmla="*/ 2432 w 9723"/>
            <a:gd name="connsiteY42" fmla="*/ 744 h 10000"/>
            <a:gd name="connsiteX43" fmla="*/ 959 w 9723"/>
            <a:gd name="connsiteY43" fmla="*/ 911 h 10000"/>
            <a:gd name="connsiteX44" fmla="*/ 609 w 9723"/>
            <a:gd name="connsiteY44" fmla="*/ 1102 h 10000"/>
            <a:gd name="connsiteX0" fmla="*/ 626 w 10000"/>
            <a:gd name="connsiteY0" fmla="*/ 1102 h 10000"/>
            <a:gd name="connsiteX1" fmla="*/ 1676 w 10000"/>
            <a:gd name="connsiteY1" fmla="*/ 1481 h 10000"/>
            <a:gd name="connsiteX2" fmla="*/ 1991 w 10000"/>
            <a:gd name="connsiteY2" fmla="*/ 2461 h 10000"/>
            <a:gd name="connsiteX3" fmla="*/ 2553 w 10000"/>
            <a:gd name="connsiteY3" fmla="*/ 3700 h 10000"/>
            <a:gd name="connsiteX4" fmla="*/ 3598 w 10000"/>
            <a:gd name="connsiteY4" fmla="*/ 4370 h 10000"/>
            <a:gd name="connsiteX5" fmla="*/ 3037 w 10000"/>
            <a:gd name="connsiteY5" fmla="*/ 4576 h 10000"/>
            <a:gd name="connsiteX6" fmla="*/ 3856 w 10000"/>
            <a:gd name="connsiteY6" fmla="*/ 4744 h 10000"/>
            <a:gd name="connsiteX7" fmla="*/ 2999 w 10000"/>
            <a:gd name="connsiteY7" fmla="*/ 4973 h 10000"/>
            <a:gd name="connsiteX8" fmla="*/ 3459 w 10000"/>
            <a:gd name="connsiteY8" fmla="*/ 5656 h 10000"/>
            <a:gd name="connsiteX9" fmla="*/ 4014 w 10000"/>
            <a:gd name="connsiteY9" fmla="*/ 6195 h 10000"/>
            <a:gd name="connsiteX10" fmla="*/ 4286 w 10000"/>
            <a:gd name="connsiteY10" fmla="*/ 6936 h 10000"/>
            <a:gd name="connsiteX11" fmla="*/ 4502 w 10000"/>
            <a:gd name="connsiteY11" fmla="*/ 7254 h 10000"/>
            <a:gd name="connsiteX12" fmla="*/ 4829 w 10000"/>
            <a:gd name="connsiteY12" fmla="*/ 7241 h 10000"/>
            <a:gd name="connsiteX13" fmla="*/ 5307 w 10000"/>
            <a:gd name="connsiteY13" fmla="*/ 8325 h 10000"/>
            <a:gd name="connsiteX14" fmla="*/ 4267 w 10000"/>
            <a:gd name="connsiteY14" fmla="*/ 8539 h 10000"/>
            <a:gd name="connsiteX15" fmla="*/ 2355 w 10000"/>
            <a:gd name="connsiteY15" fmla="*/ 9173 h 10000"/>
            <a:gd name="connsiteX16" fmla="*/ 262 w 10000"/>
            <a:gd name="connsiteY16" fmla="*/ 9473 h 10000"/>
            <a:gd name="connsiteX17" fmla="*/ 402 w 10000"/>
            <a:gd name="connsiteY17" fmla="*/ 9863 h 10000"/>
            <a:gd name="connsiteX18" fmla="*/ 2635 w 10000"/>
            <a:gd name="connsiteY18" fmla="*/ 10000 h 10000"/>
            <a:gd name="connsiteX19" fmla="*/ 5244 w 10000"/>
            <a:gd name="connsiteY19" fmla="*/ 9968 h 10000"/>
            <a:gd name="connsiteX20" fmla="*/ 7197 w 10000"/>
            <a:gd name="connsiteY20" fmla="*/ 9571 h 10000"/>
            <a:gd name="connsiteX21" fmla="*/ 9894 w 10000"/>
            <a:gd name="connsiteY21" fmla="*/ 9045 h 10000"/>
            <a:gd name="connsiteX22" fmla="*/ 9426 w 10000"/>
            <a:gd name="connsiteY22" fmla="*/ 8588 h 10000"/>
            <a:gd name="connsiteX23" fmla="*/ 9135 w 10000"/>
            <a:gd name="connsiteY23" fmla="*/ 8252 h 10000"/>
            <a:gd name="connsiteX24" fmla="*/ 7597 w 10000"/>
            <a:gd name="connsiteY24" fmla="*/ 8224 h 10000"/>
            <a:gd name="connsiteX25" fmla="*/ 7158 w 10000"/>
            <a:gd name="connsiteY25" fmla="*/ 7224 h 10000"/>
            <a:gd name="connsiteX26" fmla="*/ 7421 w 10000"/>
            <a:gd name="connsiteY26" fmla="*/ 7200 h 10000"/>
            <a:gd name="connsiteX27" fmla="*/ 7544 w 10000"/>
            <a:gd name="connsiteY27" fmla="*/ 6056 h 10000"/>
            <a:gd name="connsiteX28" fmla="*/ 7605 w 10000"/>
            <a:gd name="connsiteY28" fmla="*/ 5731 h 10000"/>
            <a:gd name="connsiteX29" fmla="*/ 7725 w 10000"/>
            <a:gd name="connsiteY29" fmla="*/ 5292 h 10000"/>
            <a:gd name="connsiteX30" fmla="*/ 7332 w 10000"/>
            <a:gd name="connsiteY30" fmla="*/ 5076 h 10000"/>
            <a:gd name="connsiteX31" fmla="*/ 7579 w 10000"/>
            <a:gd name="connsiteY31" fmla="*/ 4998 h 10000"/>
            <a:gd name="connsiteX32" fmla="*/ 7428 w 10000"/>
            <a:gd name="connsiteY32" fmla="*/ 4830 h 10000"/>
            <a:gd name="connsiteX33" fmla="*/ 6400 w 10000"/>
            <a:gd name="connsiteY33" fmla="*/ 4722 h 10000"/>
            <a:gd name="connsiteX34" fmla="*/ 6948 w 10000"/>
            <a:gd name="connsiteY34" fmla="*/ 4507 h 10000"/>
            <a:gd name="connsiteX35" fmla="*/ 5997 w 10000"/>
            <a:gd name="connsiteY35" fmla="*/ 4345 h 10000"/>
            <a:gd name="connsiteX36" fmla="*/ 7542 w 10000"/>
            <a:gd name="connsiteY36" fmla="*/ 3966 h 10000"/>
            <a:gd name="connsiteX37" fmla="*/ 8584 w 10000"/>
            <a:gd name="connsiteY37" fmla="*/ 2761 h 10000"/>
            <a:gd name="connsiteX38" fmla="*/ 8991 w 10000"/>
            <a:gd name="connsiteY38" fmla="*/ 1448 h 10000"/>
            <a:gd name="connsiteX39" fmla="*/ 8957 w 10000"/>
            <a:gd name="connsiteY39" fmla="*/ 553 h 10000"/>
            <a:gd name="connsiteX40" fmla="*/ 8381 w 10000"/>
            <a:gd name="connsiteY40" fmla="*/ 0 h 10000"/>
            <a:gd name="connsiteX41" fmla="*/ 6153 w 10000"/>
            <a:gd name="connsiteY41" fmla="*/ 399 h 10000"/>
            <a:gd name="connsiteX42" fmla="*/ 2501 w 10000"/>
            <a:gd name="connsiteY42" fmla="*/ 744 h 10000"/>
            <a:gd name="connsiteX43" fmla="*/ 626 w 10000"/>
            <a:gd name="connsiteY43" fmla="*/ 1102 h 10000"/>
            <a:gd name="connsiteX0" fmla="*/ 626 w 10000"/>
            <a:gd name="connsiteY0" fmla="*/ 1102 h 10000"/>
            <a:gd name="connsiteX1" fmla="*/ 1676 w 10000"/>
            <a:gd name="connsiteY1" fmla="*/ 1481 h 10000"/>
            <a:gd name="connsiteX2" fmla="*/ 1991 w 10000"/>
            <a:gd name="connsiteY2" fmla="*/ 2461 h 10000"/>
            <a:gd name="connsiteX3" fmla="*/ 2553 w 10000"/>
            <a:gd name="connsiteY3" fmla="*/ 3700 h 10000"/>
            <a:gd name="connsiteX4" fmla="*/ 3598 w 10000"/>
            <a:gd name="connsiteY4" fmla="*/ 4370 h 10000"/>
            <a:gd name="connsiteX5" fmla="*/ 3037 w 10000"/>
            <a:gd name="connsiteY5" fmla="*/ 4576 h 10000"/>
            <a:gd name="connsiteX6" fmla="*/ 3856 w 10000"/>
            <a:gd name="connsiteY6" fmla="*/ 4744 h 10000"/>
            <a:gd name="connsiteX7" fmla="*/ 2999 w 10000"/>
            <a:gd name="connsiteY7" fmla="*/ 4973 h 10000"/>
            <a:gd name="connsiteX8" fmla="*/ 3459 w 10000"/>
            <a:gd name="connsiteY8" fmla="*/ 5656 h 10000"/>
            <a:gd name="connsiteX9" fmla="*/ 4014 w 10000"/>
            <a:gd name="connsiteY9" fmla="*/ 6195 h 10000"/>
            <a:gd name="connsiteX10" fmla="*/ 4286 w 10000"/>
            <a:gd name="connsiteY10" fmla="*/ 6936 h 10000"/>
            <a:gd name="connsiteX11" fmla="*/ 4502 w 10000"/>
            <a:gd name="connsiteY11" fmla="*/ 7254 h 10000"/>
            <a:gd name="connsiteX12" fmla="*/ 4829 w 10000"/>
            <a:gd name="connsiteY12" fmla="*/ 7241 h 10000"/>
            <a:gd name="connsiteX13" fmla="*/ 5307 w 10000"/>
            <a:gd name="connsiteY13" fmla="*/ 8325 h 10000"/>
            <a:gd name="connsiteX14" fmla="*/ 4267 w 10000"/>
            <a:gd name="connsiteY14" fmla="*/ 8539 h 10000"/>
            <a:gd name="connsiteX15" fmla="*/ 2355 w 10000"/>
            <a:gd name="connsiteY15" fmla="*/ 9173 h 10000"/>
            <a:gd name="connsiteX16" fmla="*/ 262 w 10000"/>
            <a:gd name="connsiteY16" fmla="*/ 9473 h 10000"/>
            <a:gd name="connsiteX17" fmla="*/ 402 w 10000"/>
            <a:gd name="connsiteY17" fmla="*/ 9863 h 10000"/>
            <a:gd name="connsiteX18" fmla="*/ 2635 w 10000"/>
            <a:gd name="connsiteY18" fmla="*/ 10000 h 10000"/>
            <a:gd name="connsiteX19" fmla="*/ 5244 w 10000"/>
            <a:gd name="connsiteY19" fmla="*/ 9968 h 10000"/>
            <a:gd name="connsiteX20" fmla="*/ 7197 w 10000"/>
            <a:gd name="connsiteY20" fmla="*/ 9571 h 10000"/>
            <a:gd name="connsiteX21" fmla="*/ 9894 w 10000"/>
            <a:gd name="connsiteY21" fmla="*/ 9045 h 10000"/>
            <a:gd name="connsiteX22" fmla="*/ 9426 w 10000"/>
            <a:gd name="connsiteY22" fmla="*/ 8588 h 10000"/>
            <a:gd name="connsiteX23" fmla="*/ 9135 w 10000"/>
            <a:gd name="connsiteY23" fmla="*/ 8252 h 10000"/>
            <a:gd name="connsiteX24" fmla="*/ 7597 w 10000"/>
            <a:gd name="connsiteY24" fmla="*/ 8224 h 10000"/>
            <a:gd name="connsiteX25" fmla="*/ 7158 w 10000"/>
            <a:gd name="connsiteY25" fmla="*/ 7224 h 10000"/>
            <a:gd name="connsiteX26" fmla="*/ 7421 w 10000"/>
            <a:gd name="connsiteY26" fmla="*/ 7200 h 10000"/>
            <a:gd name="connsiteX27" fmla="*/ 7544 w 10000"/>
            <a:gd name="connsiteY27" fmla="*/ 6056 h 10000"/>
            <a:gd name="connsiteX28" fmla="*/ 7605 w 10000"/>
            <a:gd name="connsiteY28" fmla="*/ 5731 h 10000"/>
            <a:gd name="connsiteX29" fmla="*/ 7725 w 10000"/>
            <a:gd name="connsiteY29" fmla="*/ 5292 h 10000"/>
            <a:gd name="connsiteX30" fmla="*/ 7332 w 10000"/>
            <a:gd name="connsiteY30" fmla="*/ 5076 h 10000"/>
            <a:gd name="connsiteX31" fmla="*/ 7579 w 10000"/>
            <a:gd name="connsiteY31" fmla="*/ 4998 h 10000"/>
            <a:gd name="connsiteX32" fmla="*/ 7428 w 10000"/>
            <a:gd name="connsiteY32" fmla="*/ 4830 h 10000"/>
            <a:gd name="connsiteX33" fmla="*/ 6400 w 10000"/>
            <a:gd name="connsiteY33" fmla="*/ 4722 h 10000"/>
            <a:gd name="connsiteX34" fmla="*/ 6948 w 10000"/>
            <a:gd name="connsiteY34" fmla="*/ 4507 h 10000"/>
            <a:gd name="connsiteX35" fmla="*/ 5997 w 10000"/>
            <a:gd name="connsiteY35" fmla="*/ 4345 h 10000"/>
            <a:gd name="connsiteX36" fmla="*/ 7542 w 10000"/>
            <a:gd name="connsiteY36" fmla="*/ 3966 h 10000"/>
            <a:gd name="connsiteX37" fmla="*/ 8584 w 10000"/>
            <a:gd name="connsiteY37" fmla="*/ 2761 h 10000"/>
            <a:gd name="connsiteX38" fmla="*/ 8991 w 10000"/>
            <a:gd name="connsiteY38" fmla="*/ 1448 h 10000"/>
            <a:gd name="connsiteX39" fmla="*/ 8606 w 10000"/>
            <a:gd name="connsiteY39" fmla="*/ 639 h 10000"/>
            <a:gd name="connsiteX40" fmla="*/ 8381 w 10000"/>
            <a:gd name="connsiteY40" fmla="*/ 0 h 10000"/>
            <a:gd name="connsiteX41" fmla="*/ 6153 w 10000"/>
            <a:gd name="connsiteY41" fmla="*/ 399 h 10000"/>
            <a:gd name="connsiteX42" fmla="*/ 2501 w 10000"/>
            <a:gd name="connsiteY42" fmla="*/ 744 h 10000"/>
            <a:gd name="connsiteX43" fmla="*/ 626 w 10000"/>
            <a:gd name="connsiteY43" fmla="*/ 1102 h 10000"/>
            <a:gd name="connsiteX0" fmla="*/ 626 w 10000"/>
            <a:gd name="connsiteY0" fmla="*/ 1102 h 10000"/>
            <a:gd name="connsiteX1" fmla="*/ 1676 w 10000"/>
            <a:gd name="connsiteY1" fmla="*/ 1481 h 10000"/>
            <a:gd name="connsiteX2" fmla="*/ 1991 w 10000"/>
            <a:gd name="connsiteY2" fmla="*/ 2461 h 10000"/>
            <a:gd name="connsiteX3" fmla="*/ 2553 w 10000"/>
            <a:gd name="connsiteY3" fmla="*/ 3700 h 10000"/>
            <a:gd name="connsiteX4" fmla="*/ 3598 w 10000"/>
            <a:gd name="connsiteY4" fmla="*/ 4370 h 10000"/>
            <a:gd name="connsiteX5" fmla="*/ 3037 w 10000"/>
            <a:gd name="connsiteY5" fmla="*/ 4576 h 10000"/>
            <a:gd name="connsiteX6" fmla="*/ 3856 w 10000"/>
            <a:gd name="connsiteY6" fmla="*/ 4744 h 10000"/>
            <a:gd name="connsiteX7" fmla="*/ 2999 w 10000"/>
            <a:gd name="connsiteY7" fmla="*/ 4973 h 10000"/>
            <a:gd name="connsiteX8" fmla="*/ 3459 w 10000"/>
            <a:gd name="connsiteY8" fmla="*/ 5656 h 10000"/>
            <a:gd name="connsiteX9" fmla="*/ 4014 w 10000"/>
            <a:gd name="connsiteY9" fmla="*/ 6195 h 10000"/>
            <a:gd name="connsiteX10" fmla="*/ 4286 w 10000"/>
            <a:gd name="connsiteY10" fmla="*/ 6936 h 10000"/>
            <a:gd name="connsiteX11" fmla="*/ 4502 w 10000"/>
            <a:gd name="connsiteY11" fmla="*/ 7254 h 10000"/>
            <a:gd name="connsiteX12" fmla="*/ 4829 w 10000"/>
            <a:gd name="connsiteY12" fmla="*/ 7241 h 10000"/>
            <a:gd name="connsiteX13" fmla="*/ 5307 w 10000"/>
            <a:gd name="connsiteY13" fmla="*/ 8325 h 10000"/>
            <a:gd name="connsiteX14" fmla="*/ 4267 w 10000"/>
            <a:gd name="connsiteY14" fmla="*/ 8539 h 10000"/>
            <a:gd name="connsiteX15" fmla="*/ 2355 w 10000"/>
            <a:gd name="connsiteY15" fmla="*/ 9173 h 10000"/>
            <a:gd name="connsiteX16" fmla="*/ 262 w 10000"/>
            <a:gd name="connsiteY16" fmla="*/ 9473 h 10000"/>
            <a:gd name="connsiteX17" fmla="*/ 402 w 10000"/>
            <a:gd name="connsiteY17" fmla="*/ 9863 h 10000"/>
            <a:gd name="connsiteX18" fmla="*/ 2635 w 10000"/>
            <a:gd name="connsiteY18" fmla="*/ 10000 h 10000"/>
            <a:gd name="connsiteX19" fmla="*/ 5244 w 10000"/>
            <a:gd name="connsiteY19" fmla="*/ 9968 h 10000"/>
            <a:gd name="connsiteX20" fmla="*/ 7197 w 10000"/>
            <a:gd name="connsiteY20" fmla="*/ 9571 h 10000"/>
            <a:gd name="connsiteX21" fmla="*/ 9894 w 10000"/>
            <a:gd name="connsiteY21" fmla="*/ 9045 h 10000"/>
            <a:gd name="connsiteX22" fmla="*/ 9426 w 10000"/>
            <a:gd name="connsiteY22" fmla="*/ 8588 h 10000"/>
            <a:gd name="connsiteX23" fmla="*/ 9135 w 10000"/>
            <a:gd name="connsiteY23" fmla="*/ 8252 h 10000"/>
            <a:gd name="connsiteX24" fmla="*/ 7597 w 10000"/>
            <a:gd name="connsiteY24" fmla="*/ 8224 h 10000"/>
            <a:gd name="connsiteX25" fmla="*/ 7158 w 10000"/>
            <a:gd name="connsiteY25" fmla="*/ 7224 h 10000"/>
            <a:gd name="connsiteX26" fmla="*/ 7421 w 10000"/>
            <a:gd name="connsiteY26" fmla="*/ 7200 h 10000"/>
            <a:gd name="connsiteX27" fmla="*/ 7544 w 10000"/>
            <a:gd name="connsiteY27" fmla="*/ 6056 h 10000"/>
            <a:gd name="connsiteX28" fmla="*/ 7605 w 10000"/>
            <a:gd name="connsiteY28" fmla="*/ 5731 h 10000"/>
            <a:gd name="connsiteX29" fmla="*/ 7725 w 10000"/>
            <a:gd name="connsiteY29" fmla="*/ 5292 h 10000"/>
            <a:gd name="connsiteX30" fmla="*/ 7332 w 10000"/>
            <a:gd name="connsiteY30" fmla="*/ 5076 h 10000"/>
            <a:gd name="connsiteX31" fmla="*/ 7579 w 10000"/>
            <a:gd name="connsiteY31" fmla="*/ 4998 h 10000"/>
            <a:gd name="connsiteX32" fmla="*/ 7428 w 10000"/>
            <a:gd name="connsiteY32" fmla="*/ 4830 h 10000"/>
            <a:gd name="connsiteX33" fmla="*/ 6400 w 10000"/>
            <a:gd name="connsiteY33" fmla="*/ 4722 h 10000"/>
            <a:gd name="connsiteX34" fmla="*/ 6948 w 10000"/>
            <a:gd name="connsiteY34" fmla="*/ 4507 h 10000"/>
            <a:gd name="connsiteX35" fmla="*/ 5997 w 10000"/>
            <a:gd name="connsiteY35" fmla="*/ 4345 h 10000"/>
            <a:gd name="connsiteX36" fmla="*/ 7542 w 10000"/>
            <a:gd name="connsiteY36" fmla="*/ 3966 h 10000"/>
            <a:gd name="connsiteX37" fmla="*/ 8584 w 10000"/>
            <a:gd name="connsiteY37" fmla="*/ 2761 h 10000"/>
            <a:gd name="connsiteX38" fmla="*/ 8991 w 10000"/>
            <a:gd name="connsiteY38" fmla="*/ 1448 h 10000"/>
            <a:gd name="connsiteX39" fmla="*/ 8606 w 10000"/>
            <a:gd name="connsiteY39" fmla="*/ 639 h 10000"/>
            <a:gd name="connsiteX40" fmla="*/ 7960 w 10000"/>
            <a:gd name="connsiteY40" fmla="*/ 0 h 10000"/>
            <a:gd name="connsiteX41" fmla="*/ 6153 w 10000"/>
            <a:gd name="connsiteY41" fmla="*/ 399 h 10000"/>
            <a:gd name="connsiteX42" fmla="*/ 2501 w 10000"/>
            <a:gd name="connsiteY42" fmla="*/ 744 h 10000"/>
            <a:gd name="connsiteX43" fmla="*/ 626 w 10000"/>
            <a:gd name="connsiteY43" fmla="*/ 1102 h 10000"/>
            <a:gd name="connsiteX0" fmla="*/ 626 w 10000"/>
            <a:gd name="connsiteY0" fmla="*/ 1102 h 10000"/>
            <a:gd name="connsiteX1" fmla="*/ 1676 w 10000"/>
            <a:gd name="connsiteY1" fmla="*/ 1481 h 10000"/>
            <a:gd name="connsiteX2" fmla="*/ 1991 w 10000"/>
            <a:gd name="connsiteY2" fmla="*/ 2461 h 10000"/>
            <a:gd name="connsiteX3" fmla="*/ 2553 w 10000"/>
            <a:gd name="connsiteY3" fmla="*/ 3700 h 10000"/>
            <a:gd name="connsiteX4" fmla="*/ 3598 w 10000"/>
            <a:gd name="connsiteY4" fmla="*/ 4370 h 10000"/>
            <a:gd name="connsiteX5" fmla="*/ 3037 w 10000"/>
            <a:gd name="connsiteY5" fmla="*/ 4576 h 10000"/>
            <a:gd name="connsiteX6" fmla="*/ 3856 w 10000"/>
            <a:gd name="connsiteY6" fmla="*/ 4744 h 10000"/>
            <a:gd name="connsiteX7" fmla="*/ 2999 w 10000"/>
            <a:gd name="connsiteY7" fmla="*/ 4973 h 10000"/>
            <a:gd name="connsiteX8" fmla="*/ 3459 w 10000"/>
            <a:gd name="connsiteY8" fmla="*/ 5656 h 10000"/>
            <a:gd name="connsiteX9" fmla="*/ 4014 w 10000"/>
            <a:gd name="connsiteY9" fmla="*/ 6195 h 10000"/>
            <a:gd name="connsiteX10" fmla="*/ 4286 w 10000"/>
            <a:gd name="connsiteY10" fmla="*/ 6936 h 10000"/>
            <a:gd name="connsiteX11" fmla="*/ 4502 w 10000"/>
            <a:gd name="connsiteY11" fmla="*/ 7254 h 10000"/>
            <a:gd name="connsiteX12" fmla="*/ 4829 w 10000"/>
            <a:gd name="connsiteY12" fmla="*/ 7241 h 10000"/>
            <a:gd name="connsiteX13" fmla="*/ 5307 w 10000"/>
            <a:gd name="connsiteY13" fmla="*/ 8325 h 10000"/>
            <a:gd name="connsiteX14" fmla="*/ 4267 w 10000"/>
            <a:gd name="connsiteY14" fmla="*/ 8539 h 10000"/>
            <a:gd name="connsiteX15" fmla="*/ 2355 w 10000"/>
            <a:gd name="connsiteY15" fmla="*/ 9173 h 10000"/>
            <a:gd name="connsiteX16" fmla="*/ 262 w 10000"/>
            <a:gd name="connsiteY16" fmla="*/ 9473 h 10000"/>
            <a:gd name="connsiteX17" fmla="*/ 402 w 10000"/>
            <a:gd name="connsiteY17" fmla="*/ 9863 h 10000"/>
            <a:gd name="connsiteX18" fmla="*/ 2635 w 10000"/>
            <a:gd name="connsiteY18" fmla="*/ 10000 h 10000"/>
            <a:gd name="connsiteX19" fmla="*/ 5244 w 10000"/>
            <a:gd name="connsiteY19" fmla="*/ 9968 h 10000"/>
            <a:gd name="connsiteX20" fmla="*/ 7197 w 10000"/>
            <a:gd name="connsiteY20" fmla="*/ 9571 h 10000"/>
            <a:gd name="connsiteX21" fmla="*/ 9894 w 10000"/>
            <a:gd name="connsiteY21" fmla="*/ 9045 h 10000"/>
            <a:gd name="connsiteX22" fmla="*/ 9426 w 10000"/>
            <a:gd name="connsiteY22" fmla="*/ 8588 h 10000"/>
            <a:gd name="connsiteX23" fmla="*/ 9135 w 10000"/>
            <a:gd name="connsiteY23" fmla="*/ 8252 h 10000"/>
            <a:gd name="connsiteX24" fmla="*/ 7597 w 10000"/>
            <a:gd name="connsiteY24" fmla="*/ 8224 h 10000"/>
            <a:gd name="connsiteX25" fmla="*/ 7158 w 10000"/>
            <a:gd name="connsiteY25" fmla="*/ 7224 h 10000"/>
            <a:gd name="connsiteX26" fmla="*/ 7421 w 10000"/>
            <a:gd name="connsiteY26" fmla="*/ 7200 h 10000"/>
            <a:gd name="connsiteX27" fmla="*/ 7544 w 10000"/>
            <a:gd name="connsiteY27" fmla="*/ 6056 h 10000"/>
            <a:gd name="connsiteX28" fmla="*/ 7605 w 10000"/>
            <a:gd name="connsiteY28" fmla="*/ 5731 h 10000"/>
            <a:gd name="connsiteX29" fmla="*/ 7725 w 10000"/>
            <a:gd name="connsiteY29" fmla="*/ 5292 h 10000"/>
            <a:gd name="connsiteX30" fmla="*/ 7332 w 10000"/>
            <a:gd name="connsiteY30" fmla="*/ 5076 h 10000"/>
            <a:gd name="connsiteX31" fmla="*/ 7579 w 10000"/>
            <a:gd name="connsiteY31" fmla="*/ 4998 h 10000"/>
            <a:gd name="connsiteX32" fmla="*/ 7428 w 10000"/>
            <a:gd name="connsiteY32" fmla="*/ 4830 h 10000"/>
            <a:gd name="connsiteX33" fmla="*/ 6400 w 10000"/>
            <a:gd name="connsiteY33" fmla="*/ 4722 h 10000"/>
            <a:gd name="connsiteX34" fmla="*/ 6948 w 10000"/>
            <a:gd name="connsiteY34" fmla="*/ 4507 h 10000"/>
            <a:gd name="connsiteX35" fmla="*/ 5997 w 10000"/>
            <a:gd name="connsiteY35" fmla="*/ 4345 h 10000"/>
            <a:gd name="connsiteX36" fmla="*/ 7542 w 10000"/>
            <a:gd name="connsiteY36" fmla="*/ 3966 h 10000"/>
            <a:gd name="connsiteX37" fmla="*/ 8584 w 10000"/>
            <a:gd name="connsiteY37" fmla="*/ 2761 h 10000"/>
            <a:gd name="connsiteX38" fmla="*/ 8781 w 10000"/>
            <a:gd name="connsiteY38" fmla="*/ 1619 h 10000"/>
            <a:gd name="connsiteX39" fmla="*/ 8606 w 10000"/>
            <a:gd name="connsiteY39" fmla="*/ 639 h 10000"/>
            <a:gd name="connsiteX40" fmla="*/ 7960 w 10000"/>
            <a:gd name="connsiteY40" fmla="*/ 0 h 10000"/>
            <a:gd name="connsiteX41" fmla="*/ 6153 w 10000"/>
            <a:gd name="connsiteY41" fmla="*/ 399 h 10000"/>
            <a:gd name="connsiteX42" fmla="*/ 2501 w 10000"/>
            <a:gd name="connsiteY42" fmla="*/ 744 h 10000"/>
            <a:gd name="connsiteX43" fmla="*/ 626 w 10000"/>
            <a:gd name="connsiteY43" fmla="*/ 1102 h 10000"/>
            <a:gd name="connsiteX0" fmla="*/ 626 w 10000"/>
            <a:gd name="connsiteY0" fmla="*/ 1102 h 10000"/>
            <a:gd name="connsiteX1" fmla="*/ 1676 w 10000"/>
            <a:gd name="connsiteY1" fmla="*/ 1481 h 10000"/>
            <a:gd name="connsiteX2" fmla="*/ 1991 w 10000"/>
            <a:gd name="connsiteY2" fmla="*/ 2461 h 10000"/>
            <a:gd name="connsiteX3" fmla="*/ 2553 w 10000"/>
            <a:gd name="connsiteY3" fmla="*/ 3700 h 10000"/>
            <a:gd name="connsiteX4" fmla="*/ 3598 w 10000"/>
            <a:gd name="connsiteY4" fmla="*/ 4370 h 10000"/>
            <a:gd name="connsiteX5" fmla="*/ 3037 w 10000"/>
            <a:gd name="connsiteY5" fmla="*/ 4576 h 10000"/>
            <a:gd name="connsiteX6" fmla="*/ 3856 w 10000"/>
            <a:gd name="connsiteY6" fmla="*/ 4744 h 10000"/>
            <a:gd name="connsiteX7" fmla="*/ 2999 w 10000"/>
            <a:gd name="connsiteY7" fmla="*/ 4973 h 10000"/>
            <a:gd name="connsiteX8" fmla="*/ 3459 w 10000"/>
            <a:gd name="connsiteY8" fmla="*/ 5656 h 10000"/>
            <a:gd name="connsiteX9" fmla="*/ 4014 w 10000"/>
            <a:gd name="connsiteY9" fmla="*/ 6195 h 10000"/>
            <a:gd name="connsiteX10" fmla="*/ 4286 w 10000"/>
            <a:gd name="connsiteY10" fmla="*/ 6936 h 10000"/>
            <a:gd name="connsiteX11" fmla="*/ 4502 w 10000"/>
            <a:gd name="connsiteY11" fmla="*/ 7254 h 10000"/>
            <a:gd name="connsiteX12" fmla="*/ 4829 w 10000"/>
            <a:gd name="connsiteY12" fmla="*/ 7241 h 10000"/>
            <a:gd name="connsiteX13" fmla="*/ 5307 w 10000"/>
            <a:gd name="connsiteY13" fmla="*/ 8325 h 10000"/>
            <a:gd name="connsiteX14" fmla="*/ 4267 w 10000"/>
            <a:gd name="connsiteY14" fmla="*/ 8539 h 10000"/>
            <a:gd name="connsiteX15" fmla="*/ 2355 w 10000"/>
            <a:gd name="connsiteY15" fmla="*/ 9173 h 10000"/>
            <a:gd name="connsiteX16" fmla="*/ 262 w 10000"/>
            <a:gd name="connsiteY16" fmla="*/ 9473 h 10000"/>
            <a:gd name="connsiteX17" fmla="*/ 402 w 10000"/>
            <a:gd name="connsiteY17" fmla="*/ 9863 h 10000"/>
            <a:gd name="connsiteX18" fmla="*/ 2635 w 10000"/>
            <a:gd name="connsiteY18" fmla="*/ 10000 h 10000"/>
            <a:gd name="connsiteX19" fmla="*/ 5244 w 10000"/>
            <a:gd name="connsiteY19" fmla="*/ 9968 h 10000"/>
            <a:gd name="connsiteX20" fmla="*/ 7197 w 10000"/>
            <a:gd name="connsiteY20" fmla="*/ 9571 h 10000"/>
            <a:gd name="connsiteX21" fmla="*/ 9894 w 10000"/>
            <a:gd name="connsiteY21" fmla="*/ 9045 h 10000"/>
            <a:gd name="connsiteX22" fmla="*/ 9426 w 10000"/>
            <a:gd name="connsiteY22" fmla="*/ 8588 h 10000"/>
            <a:gd name="connsiteX23" fmla="*/ 9135 w 10000"/>
            <a:gd name="connsiteY23" fmla="*/ 8252 h 10000"/>
            <a:gd name="connsiteX24" fmla="*/ 7597 w 10000"/>
            <a:gd name="connsiteY24" fmla="*/ 8224 h 10000"/>
            <a:gd name="connsiteX25" fmla="*/ 7158 w 10000"/>
            <a:gd name="connsiteY25" fmla="*/ 7224 h 10000"/>
            <a:gd name="connsiteX26" fmla="*/ 7421 w 10000"/>
            <a:gd name="connsiteY26" fmla="*/ 7200 h 10000"/>
            <a:gd name="connsiteX27" fmla="*/ 7544 w 10000"/>
            <a:gd name="connsiteY27" fmla="*/ 6056 h 10000"/>
            <a:gd name="connsiteX28" fmla="*/ 7605 w 10000"/>
            <a:gd name="connsiteY28" fmla="*/ 5731 h 10000"/>
            <a:gd name="connsiteX29" fmla="*/ 7725 w 10000"/>
            <a:gd name="connsiteY29" fmla="*/ 5292 h 10000"/>
            <a:gd name="connsiteX30" fmla="*/ 7332 w 10000"/>
            <a:gd name="connsiteY30" fmla="*/ 5076 h 10000"/>
            <a:gd name="connsiteX31" fmla="*/ 7579 w 10000"/>
            <a:gd name="connsiteY31" fmla="*/ 4998 h 10000"/>
            <a:gd name="connsiteX32" fmla="*/ 7428 w 10000"/>
            <a:gd name="connsiteY32" fmla="*/ 4830 h 10000"/>
            <a:gd name="connsiteX33" fmla="*/ 6400 w 10000"/>
            <a:gd name="connsiteY33" fmla="*/ 4722 h 10000"/>
            <a:gd name="connsiteX34" fmla="*/ 6948 w 10000"/>
            <a:gd name="connsiteY34" fmla="*/ 4507 h 10000"/>
            <a:gd name="connsiteX35" fmla="*/ 5997 w 10000"/>
            <a:gd name="connsiteY35" fmla="*/ 4345 h 10000"/>
            <a:gd name="connsiteX36" fmla="*/ 7542 w 10000"/>
            <a:gd name="connsiteY36" fmla="*/ 3966 h 10000"/>
            <a:gd name="connsiteX37" fmla="*/ 8584 w 10000"/>
            <a:gd name="connsiteY37" fmla="*/ 2761 h 10000"/>
            <a:gd name="connsiteX38" fmla="*/ 8781 w 10000"/>
            <a:gd name="connsiteY38" fmla="*/ 1619 h 10000"/>
            <a:gd name="connsiteX39" fmla="*/ 8606 w 10000"/>
            <a:gd name="connsiteY39" fmla="*/ 793 h 10000"/>
            <a:gd name="connsiteX40" fmla="*/ 7960 w 10000"/>
            <a:gd name="connsiteY40" fmla="*/ 0 h 10000"/>
            <a:gd name="connsiteX41" fmla="*/ 6153 w 10000"/>
            <a:gd name="connsiteY41" fmla="*/ 399 h 10000"/>
            <a:gd name="connsiteX42" fmla="*/ 2501 w 10000"/>
            <a:gd name="connsiteY42" fmla="*/ 744 h 10000"/>
            <a:gd name="connsiteX43" fmla="*/ 626 w 10000"/>
            <a:gd name="connsiteY43" fmla="*/ 1102 h 10000"/>
            <a:gd name="connsiteX0" fmla="*/ 626 w 10000"/>
            <a:gd name="connsiteY0" fmla="*/ 1102 h 10000"/>
            <a:gd name="connsiteX1" fmla="*/ 1676 w 10000"/>
            <a:gd name="connsiteY1" fmla="*/ 1481 h 10000"/>
            <a:gd name="connsiteX2" fmla="*/ 1991 w 10000"/>
            <a:gd name="connsiteY2" fmla="*/ 2461 h 10000"/>
            <a:gd name="connsiteX3" fmla="*/ 2553 w 10000"/>
            <a:gd name="connsiteY3" fmla="*/ 3700 h 10000"/>
            <a:gd name="connsiteX4" fmla="*/ 3598 w 10000"/>
            <a:gd name="connsiteY4" fmla="*/ 4370 h 10000"/>
            <a:gd name="connsiteX5" fmla="*/ 3037 w 10000"/>
            <a:gd name="connsiteY5" fmla="*/ 4576 h 10000"/>
            <a:gd name="connsiteX6" fmla="*/ 3856 w 10000"/>
            <a:gd name="connsiteY6" fmla="*/ 4744 h 10000"/>
            <a:gd name="connsiteX7" fmla="*/ 2999 w 10000"/>
            <a:gd name="connsiteY7" fmla="*/ 4973 h 10000"/>
            <a:gd name="connsiteX8" fmla="*/ 3459 w 10000"/>
            <a:gd name="connsiteY8" fmla="*/ 5656 h 10000"/>
            <a:gd name="connsiteX9" fmla="*/ 4014 w 10000"/>
            <a:gd name="connsiteY9" fmla="*/ 6195 h 10000"/>
            <a:gd name="connsiteX10" fmla="*/ 4286 w 10000"/>
            <a:gd name="connsiteY10" fmla="*/ 6936 h 10000"/>
            <a:gd name="connsiteX11" fmla="*/ 4502 w 10000"/>
            <a:gd name="connsiteY11" fmla="*/ 7254 h 10000"/>
            <a:gd name="connsiteX12" fmla="*/ 4829 w 10000"/>
            <a:gd name="connsiteY12" fmla="*/ 7241 h 10000"/>
            <a:gd name="connsiteX13" fmla="*/ 5307 w 10000"/>
            <a:gd name="connsiteY13" fmla="*/ 8325 h 10000"/>
            <a:gd name="connsiteX14" fmla="*/ 4267 w 10000"/>
            <a:gd name="connsiteY14" fmla="*/ 8539 h 10000"/>
            <a:gd name="connsiteX15" fmla="*/ 2355 w 10000"/>
            <a:gd name="connsiteY15" fmla="*/ 9173 h 10000"/>
            <a:gd name="connsiteX16" fmla="*/ 262 w 10000"/>
            <a:gd name="connsiteY16" fmla="*/ 9473 h 10000"/>
            <a:gd name="connsiteX17" fmla="*/ 402 w 10000"/>
            <a:gd name="connsiteY17" fmla="*/ 9863 h 10000"/>
            <a:gd name="connsiteX18" fmla="*/ 2635 w 10000"/>
            <a:gd name="connsiteY18" fmla="*/ 10000 h 10000"/>
            <a:gd name="connsiteX19" fmla="*/ 5244 w 10000"/>
            <a:gd name="connsiteY19" fmla="*/ 9968 h 10000"/>
            <a:gd name="connsiteX20" fmla="*/ 7197 w 10000"/>
            <a:gd name="connsiteY20" fmla="*/ 9571 h 10000"/>
            <a:gd name="connsiteX21" fmla="*/ 9894 w 10000"/>
            <a:gd name="connsiteY21" fmla="*/ 9045 h 10000"/>
            <a:gd name="connsiteX22" fmla="*/ 9426 w 10000"/>
            <a:gd name="connsiteY22" fmla="*/ 8588 h 10000"/>
            <a:gd name="connsiteX23" fmla="*/ 9135 w 10000"/>
            <a:gd name="connsiteY23" fmla="*/ 8252 h 10000"/>
            <a:gd name="connsiteX24" fmla="*/ 7597 w 10000"/>
            <a:gd name="connsiteY24" fmla="*/ 8224 h 10000"/>
            <a:gd name="connsiteX25" fmla="*/ 7158 w 10000"/>
            <a:gd name="connsiteY25" fmla="*/ 7224 h 10000"/>
            <a:gd name="connsiteX26" fmla="*/ 7421 w 10000"/>
            <a:gd name="connsiteY26" fmla="*/ 7200 h 10000"/>
            <a:gd name="connsiteX27" fmla="*/ 7544 w 10000"/>
            <a:gd name="connsiteY27" fmla="*/ 6056 h 10000"/>
            <a:gd name="connsiteX28" fmla="*/ 7605 w 10000"/>
            <a:gd name="connsiteY28" fmla="*/ 5731 h 10000"/>
            <a:gd name="connsiteX29" fmla="*/ 7725 w 10000"/>
            <a:gd name="connsiteY29" fmla="*/ 5292 h 10000"/>
            <a:gd name="connsiteX30" fmla="*/ 7332 w 10000"/>
            <a:gd name="connsiteY30" fmla="*/ 5076 h 10000"/>
            <a:gd name="connsiteX31" fmla="*/ 7579 w 10000"/>
            <a:gd name="connsiteY31" fmla="*/ 4998 h 10000"/>
            <a:gd name="connsiteX32" fmla="*/ 7428 w 10000"/>
            <a:gd name="connsiteY32" fmla="*/ 4830 h 10000"/>
            <a:gd name="connsiteX33" fmla="*/ 6400 w 10000"/>
            <a:gd name="connsiteY33" fmla="*/ 4722 h 10000"/>
            <a:gd name="connsiteX34" fmla="*/ 6948 w 10000"/>
            <a:gd name="connsiteY34" fmla="*/ 4507 h 10000"/>
            <a:gd name="connsiteX35" fmla="*/ 5997 w 10000"/>
            <a:gd name="connsiteY35" fmla="*/ 4345 h 10000"/>
            <a:gd name="connsiteX36" fmla="*/ 7542 w 10000"/>
            <a:gd name="connsiteY36" fmla="*/ 3966 h 10000"/>
            <a:gd name="connsiteX37" fmla="*/ 8374 w 10000"/>
            <a:gd name="connsiteY37" fmla="*/ 2847 h 10000"/>
            <a:gd name="connsiteX38" fmla="*/ 8781 w 10000"/>
            <a:gd name="connsiteY38" fmla="*/ 1619 h 10000"/>
            <a:gd name="connsiteX39" fmla="*/ 8606 w 10000"/>
            <a:gd name="connsiteY39" fmla="*/ 793 h 10000"/>
            <a:gd name="connsiteX40" fmla="*/ 7960 w 10000"/>
            <a:gd name="connsiteY40" fmla="*/ 0 h 10000"/>
            <a:gd name="connsiteX41" fmla="*/ 6153 w 10000"/>
            <a:gd name="connsiteY41" fmla="*/ 399 h 10000"/>
            <a:gd name="connsiteX42" fmla="*/ 2501 w 10000"/>
            <a:gd name="connsiteY42" fmla="*/ 744 h 10000"/>
            <a:gd name="connsiteX43" fmla="*/ 626 w 10000"/>
            <a:gd name="connsiteY43" fmla="*/ 1102 h 10000"/>
            <a:gd name="connsiteX0" fmla="*/ 626 w 10000"/>
            <a:gd name="connsiteY0" fmla="*/ 1102 h 10000"/>
            <a:gd name="connsiteX1" fmla="*/ 1676 w 10000"/>
            <a:gd name="connsiteY1" fmla="*/ 1481 h 10000"/>
            <a:gd name="connsiteX2" fmla="*/ 1991 w 10000"/>
            <a:gd name="connsiteY2" fmla="*/ 2461 h 10000"/>
            <a:gd name="connsiteX3" fmla="*/ 2553 w 10000"/>
            <a:gd name="connsiteY3" fmla="*/ 3700 h 10000"/>
            <a:gd name="connsiteX4" fmla="*/ 3598 w 10000"/>
            <a:gd name="connsiteY4" fmla="*/ 4370 h 10000"/>
            <a:gd name="connsiteX5" fmla="*/ 3037 w 10000"/>
            <a:gd name="connsiteY5" fmla="*/ 4576 h 10000"/>
            <a:gd name="connsiteX6" fmla="*/ 3856 w 10000"/>
            <a:gd name="connsiteY6" fmla="*/ 4744 h 10000"/>
            <a:gd name="connsiteX7" fmla="*/ 2999 w 10000"/>
            <a:gd name="connsiteY7" fmla="*/ 4973 h 10000"/>
            <a:gd name="connsiteX8" fmla="*/ 3459 w 10000"/>
            <a:gd name="connsiteY8" fmla="*/ 5656 h 10000"/>
            <a:gd name="connsiteX9" fmla="*/ 4014 w 10000"/>
            <a:gd name="connsiteY9" fmla="*/ 6195 h 10000"/>
            <a:gd name="connsiteX10" fmla="*/ 4286 w 10000"/>
            <a:gd name="connsiteY10" fmla="*/ 6936 h 10000"/>
            <a:gd name="connsiteX11" fmla="*/ 4502 w 10000"/>
            <a:gd name="connsiteY11" fmla="*/ 7254 h 10000"/>
            <a:gd name="connsiteX12" fmla="*/ 4829 w 10000"/>
            <a:gd name="connsiteY12" fmla="*/ 7241 h 10000"/>
            <a:gd name="connsiteX13" fmla="*/ 5307 w 10000"/>
            <a:gd name="connsiteY13" fmla="*/ 8325 h 10000"/>
            <a:gd name="connsiteX14" fmla="*/ 4267 w 10000"/>
            <a:gd name="connsiteY14" fmla="*/ 8539 h 10000"/>
            <a:gd name="connsiteX15" fmla="*/ 2355 w 10000"/>
            <a:gd name="connsiteY15" fmla="*/ 9173 h 10000"/>
            <a:gd name="connsiteX16" fmla="*/ 262 w 10000"/>
            <a:gd name="connsiteY16" fmla="*/ 9473 h 10000"/>
            <a:gd name="connsiteX17" fmla="*/ 402 w 10000"/>
            <a:gd name="connsiteY17" fmla="*/ 9863 h 10000"/>
            <a:gd name="connsiteX18" fmla="*/ 2635 w 10000"/>
            <a:gd name="connsiteY18" fmla="*/ 10000 h 10000"/>
            <a:gd name="connsiteX19" fmla="*/ 5244 w 10000"/>
            <a:gd name="connsiteY19" fmla="*/ 9968 h 10000"/>
            <a:gd name="connsiteX20" fmla="*/ 7197 w 10000"/>
            <a:gd name="connsiteY20" fmla="*/ 9571 h 10000"/>
            <a:gd name="connsiteX21" fmla="*/ 9894 w 10000"/>
            <a:gd name="connsiteY21" fmla="*/ 9045 h 10000"/>
            <a:gd name="connsiteX22" fmla="*/ 9426 w 10000"/>
            <a:gd name="connsiteY22" fmla="*/ 8588 h 10000"/>
            <a:gd name="connsiteX23" fmla="*/ 9135 w 10000"/>
            <a:gd name="connsiteY23" fmla="*/ 8252 h 10000"/>
            <a:gd name="connsiteX24" fmla="*/ 7597 w 10000"/>
            <a:gd name="connsiteY24" fmla="*/ 8224 h 10000"/>
            <a:gd name="connsiteX25" fmla="*/ 7158 w 10000"/>
            <a:gd name="connsiteY25" fmla="*/ 7224 h 10000"/>
            <a:gd name="connsiteX26" fmla="*/ 7421 w 10000"/>
            <a:gd name="connsiteY26" fmla="*/ 7200 h 10000"/>
            <a:gd name="connsiteX27" fmla="*/ 7544 w 10000"/>
            <a:gd name="connsiteY27" fmla="*/ 6056 h 10000"/>
            <a:gd name="connsiteX28" fmla="*/ 7605 w 10000"/>
            <a:gd name="connsiteY28" fmla="*/ 5731 h 10000"/>
            <a:gd name="connsiteX29" fmla="*/ 7725 w 10000"/>
            <a:gd name="connsiteY29" fmla="*/ 5292 h 10000"/>
            <a:gd name="connsiteX30" fmla="*/ 7332 w 10000"/>
            <a:gd name="connsiteY30" fmla="*/ 5076 h 10000"/>
            <a:gd name="connsiteX31" fmla="*/ 7579 w 10000"/>
            <a:gd name="connsiteY31" fmla="*/ 4998 h 10000"/>
            <a:gd name="connsiteX32" fmla="*/ 7428 w 10000"/>
            <a:gd name="connsiteY32" fmla="*/ 4830 h 10000"/>
            <a:gd name="connsiteX33" fmla="*/ 6400 w 10000"/>
            <a:gd name="connsiteY33" fmla="*/ 4722 h 10000"/>
            <a:gd name="connsiteX34" fmla="*/ 6948 w 10000"/>
            <a:gd name="connsiteY34" fmla="*/ 4507 h 10000"/>
            <a:gd name="connsiteX35" fmla="*/ 5997 w 10000"/>
            <a:gd name="connsiteY35" fmla="*/ 4345 h 10000"/>
            <a:gd name="connsiteX36" fmla="*/ 7262 w 10000"/>
            <a:gd name="connsiteY36" fmla="*/ 4017 h 10000"/>
            <a:gd name="connsiteX37" fmla="*/ 8374 w 10000"/>
            <a:gd name="connsiteY37" fmla="*/ 2847 h 10000"/>
            <a:gd name="connsiteX38" fmla="*/ 8781 w 10000"/>
            <a:gd name="connsiteY38" fmla="*/ 1619 h 10000"/>
            <a:gd name="connsiteX39" fmla="*/ 8606 w 10000"/>
            <a:gd name="connsiteY39" fmla="*/ 793 h 10000"/>
            <a:gd name="connsiteX40" fmla="*/ 7960 w 10000"/>
            <a:gd name="connsiteY40" fmla="*/ 0 h 10000"/>
            <a:gd name="connsiteX41" fmla="*/ 6153 w 10000"/>
            <a:gd name="connsiteY41" fmla="*/ 399 h 10000"/>
            <a:gd name="connsiteX42" fmla="*/ 2501 w 10000"/>
            <a:gd name="connsiteY42" fmla="*/ 744 h 10000"/>
            <a:gd name="connsiteX43" fmla="*/ 626 w 10000"/>
            <a:gd name="connsiteY43" fmla="*/ 1102 h 10000"/>
            <a:gd name="connsiteX0" fmla="*/ 626 w 10000"/>
            <a:gd name="connsiteY0" fmla="*/ 1102 h 10000"/>
            <a:gd name="connsiteX1" fmla="*/ 1676 w 10000"/>
            <a:gd name="connsiteY1" fmla="*/ 1481 h 10000"/>
            <a:gd name="connsiteX2" fmla="*/ 1991 w 10000"/>
            <a:gd name="connsiteY2" fmla="*/ 2461 h 10000"/>
            <a:gd name="connsiteX3" fmla="*/ 2553 w 10000"/>
            <a:gd name="connsiteY3" fmla="*/ 3700 h 10000"/>
            <a:gd name="connsiteX4" fmla="*/ 3598 w 10000"/>
            <a:gd name="connsiteY4" fmla="*/ 4370 h 10000"/>
            <a:gd name="connsiteX5" fmla="*/ 3037 w 10000"/>
            <a:gd name="connsiteY5" fmla="*/ 4576 h 10000"/>
            <a:gd name="connsiteX6" fmla="*/ 3856 w 10000"/>
            <a:gd name="connsiteY6" fmla="*/ 4744 h 10000"/>
            <a:gd name="connsiteX7" fmla="*/ 2999 w 10000"/>
            <a:gd name="connsiteY7" fmla="*/ 4973 h 10000"/>
            <a:gd name="connsiteX8" fmla="*/ 3459 w 10000"/>
            <a:gd name="connsiteY8" fmla="*/ 5656 h 10000"/>
            <a:gd name="connsiteX9" fmla="*/ 4014 w 10000"/>
            <a:gd name="connsiteY9" fmla="*/ 6195 h 10000"/>
            <a:gd name="connsiteX10" fmla="*/ 4286 w 10000"/>
            <a:gd name="connsiteY10" fmla="*/ 6936 h 10000"/>
            <a:gd name="connsiteX11" fmla="*/ 4502 w 10000"/>
            <a:gd name="connsiteY11" fmla="*/ 7254 h 10000"/>
            <a:gd name="connsiteX12" fmla="*/ 4829 w 10000"/>
            <a:gd name="connsiteY12" fmla="*/ 7241 h 10000"/>
            <a:gd name="connsiteX13" fmla="*/ 5307 w 10000"/>
            <a:gd name="connsiteY13" fmla="*/ 8325 h 10000"/>
            <a:gd name="connsiteX14" fmla="*/ 4267 w 10000"/>
            <a:gd name="connsiteY14" fmla="*/ 8539 h 10000"/>
            <a:gd name="connsiteX15" fmla="*/ 2355 w 10000"/>
            <a:gd name="connsiteY15" fmla="*/ 9173 h 10000"/>
            <a:gd name="connsiteX16" fmla="*/ 262 w 10000"/>
            <a:gd name="connsiteY16" fmla="*/ 9473 h 10000"/>
            <a:gd name="connsiteX17" fmla="*/ 402 w 10000"/>
            <a:gd name="connsiteY17" fmla="*/ 9863 h 10000"/>
            <a:gd name="connsiteX18" fmla="*/ 2635 w 10000"/>
            <a:gd name="connsiteY18" fmla="*/ 10000 h 10000"/>
            <a:gd name="connsiteX19" fmla="*/ 5244 w 10000"/>
            <a:gd name="connsiteY19" fmla="*/ 9968 h 10000"/>
            <a:gd name="connsiteX20" fmla="*/ 7197 w 10000"/>
            <a:gd name="connsiteY20" fmla="*/ 9571 h 10000"/>
            <a:gd name="connsiteX21" fmla="*/ 9894 w 10000"/>
            <a:gd name="connsiteY21" fmla="*/ 9045 h 10000"/>
            <a:gd name="connsiteX22" fmla="*/ 9426 w 10000"/>
            <a:gd name="connsiteY22" fmla="*/ 8588 h 10000"/>
            <a:gd name="connsiteX23" fmla="*/ 9135 w 10000"/>
            <a:gd name="connsiteY23" fmla="*/ 8252 h 10000"/>
            <a:gd name="connsiteX24" fmla="*/ 7597 w 10000"/>
            <a:gd name="connsiteY24" fmla="*/ 8224 h 10000"/>
            <a:gd name="connsiteX25" fmla="*/ 7158 w 10000"/>
            <a:gd name="connsiteY25" fmla="*/ 7224 h 10000"/>
            <a:gd name="connsiteX26" fmla="*/ 7421 w 10000"/>
            <a:gd name="connsiteY26" fmla="*/ 7200 h 10000"/>
            <a:gd name="connsiteX27" fmla="*/ 7544 w 10000"/>
            <a:gd name="connsiteY27" fmla="*/ 6056 h 10000"/>
            <a:gd name="connsiteX28" fmla="*/ 7605 w 10000"/>
            <a:gd name="connsiteY28" fmla="*/ 5731 h 10000"/>
            <a:gd name="connsiteX29" fmla="*/ 7725 w 10000"/>
            <a:gd name="connsiteY29" fmla="*/ 5292 h 10000"/>
            <a:gd name="connsiteX30" fmla="*/ 7332 w 10000"/>
            <a:gd name="connsiteY30" fmla="*/ 5076 h 10000"/>
            <a:gd name="connsiteX31" fmla="*/ 7579 w 10000"/>
            <a:gd name="connsiteY31" fmla="*/ 4998 h 10000"/>
            <a:gd name="connsiteX32" fmla="*/ 7428 w 10000"/>
            <a:gd name="connsiteY32" fmla="*/ 4830 h 10000"/>
            <a:gd name="connsiteX33" fmla="*/ 6400 w 10000"/>
            <a:gd name="connsiteY33" fmla="*/ 4722 h 10000"/>
            <a:gd name="connsiteX34" fmla="*/ 6948 w 10000"/>
            <a:gd name="connsiteY34" fmla="*/ 4507 h 10000"/>
            <a:gd name="connsiteX35" fmla="*/ 5997 w 10000"/>
            <a:gd name="connsiteY35" fmla="*/ 4345 h 10000"/>
            <a:gd name="connsiteX36" fmla="*/ 7262 w 10000"/>
            <a:gd name="connsiteY36" fmla="*/ 4017 h 10000"/>
            <a:gd name="connsiteX37" fmla="*/ 8164 w 10000"/>
            <a:gd name="connsiteY37" fmla="*/ 2847 h 10000"/>
            <a:gd name="connsiteX38" fmla="*/ 8781 w 10000"/>
            <a:gd name="connsiteY38" fmla="*/ 1619 h 10000"/>
            <a:gd name="connsiteX39" fmla="*/ 8606 w 10000"/>
            <a:gd name="connsiteY39" fmla="*/ 793 h 10000"/>
            <a:gd name="connsiteX40" fmla="*/ 7960 w 10000"/>
            <a:gd name="connsiteY40" fmla="*/ 0 h 10000"/>
            <a:gd name="connsiteX41" fmla="*/ 6153 w 10000"/>
            <a:gd name="connsiteY41" fmla="*/ 399 h 10000"/>
            <a:gd name="connsiteX42" fmla="*/ 2501 w 10000"/>
            <a:gd name="connsiteY42" fmla="*/ 744 h 10000"/>
            <a:gd name="connsiteX43" fmla="*/ 626 w 10000"/>
            <a:gd name="connsiteY43" fmla="*/ 1102 h 10000"/>
            <a:gd name="connsiteX0" fmla="*/ 626 w 10000"/>
            <a:gd name="connsiteY0" fmla="*/ 1102 h 10000"/>
            <a:gd name="connsiteX1" fmla="*/ 1676 w 10000"/>
            <a:gd name="connsiteY1" fmla="*/ 1481 h 10000"/>
            <a:gd name="connsiteX2" fmla="*/ 1991 w 10000"/>
            <a:gd name="connsiteY2" fmla="*/ 2461 h 10000"/>
            <a:gd name="connsiteX3" fmla="*/ 2553 w 10000"/>
            <a:gd name="connsiteY3" fmla="*/ 3700 h 10000"/>
            <a:gd name="connsiteX4" fmla="*/ 3598 w 10000"/>
            <a:gd name="connsiteY4" fmla="*/ 4370 h 10000"/>
            <a:gd name="connsiteX5" fmla="*/ 3037 w 10000"/>
            <a:gd name="connsiteY5" fmla="*/ 4576 h 10000"/>
            <a:gd name="connsiteX6" fmla="*/ 3856 w 10000"/>
            <a:gd name="connsiteY6" fmla="*/ 4744 h 10000"/>
            <a:gd name="connsiteX7" fmla="*/ 2999 w 10000"/>
            <a:gd name="connsiteY7" fmla="*/ 4973 h 10000"/>
            <a:gd name="connsiteX8" fmla="*/ 3459 w 10000"/>
            <a:gd name="connsiteY8" fmla="*/ 5656 h 10000"/>
            <a:gd name="connsiteX9" fmla="*/ 4014 w 10000"/>
            <a:gd name="connsiteY9" fmla="*/ 6195 h 10000"/>
            <a:gd name="connsiteX10" fmla="*/ 4286 w 10000"/>
            <a:gd name="connsiteY10" fmla="*/ 6936 h 10000"/>
            <a:gd name="connsiteX11" fmla="*/ 4502 w 10000"/>
            <a:gd name="connsiteY11" fmla="*/ 7254 h 10000"/>
            <a:gd name="connsiteX12" fmla="*/ 4829 w 10000"/>
            <a:gd name="connsiteY12" fmla="*/ 7241 h 10000"/>
            <a:gd name="connsiteX13" fmla="*/ 5307 w 10000"/>
            <a:gd name="connsiteY13" fmla="*/ 8325 h 10000"/>
            <a:gd name="connsiteX14" fmla="*/ 4267 w 10000"/>
            <a:gd name="connsiteY14" fmla="*/ 8539 h 10000"/>
            <a:gd name="connsiteX15" fmla="*/ 2355 w 10000"/>
            <a:gd name="connsiteY15" fmla="*/ 9173 h 10000"/>
            <a:gd name="connsiteX16" fmla="*/ 262 w 10000"/>
            <a:gd name="connsiteY16" fmla="*/ 9473 h 10000"/>
            <a:gd name="connsiteX17" fmla="*/ 402 w 10000"/>
            <a:gd name="connsiteY17" fmla="*/ 9863 h 10000"/>
            <a:gd name="connsiteX18" fmla="*/ 2635 w 10000"/>
            <a:gd name="connsiteY18" fmla="*/ 10000 h 10000"/>
            <a:gd name="connsiteX19" fmla="*/ 5244 w 10000"/>
            <a:gd name="connsiteY19" fmla="*/ 9968 h 10000"/>
            <a:gd name="connsiteX20" fmla="*/ 7197 w 10000"/>
            <a:gd name="connsiteY20" fmla="*/ 9571 h 10000"/>
            <a:gd name="connsiteX21" fmla="*/ 9894 w 10000"/>
            <a:gd name="connsiteY21" fmla="*/ 9045 h 10000"/>
            <a:gd name="connsiteX22" fmla="*/ 9426 w 10000"/>
            <a:gd name="connsiteY22" fmla="*/ 8588 h 10000"/>
            <a:gd name="connsiteX23" fmla="*/ 9135 w 10000"/>
            <a:gd name="connsiteY23" fmla="*/ 8252 h 10000"/>
            <a:gd name="connsiteX24" fmla="*/ 7597 w 10000"/>
            <a:gd name="connsiteY24" fmla="*/ 8224 h 10000"/>
            <a:gd name="connsiteX25" fmla="*/ 7158 w 10000"/>
            <a:gd name="connsiteY25" fmla="*/ 7224 h 10000"/>
            <a:gd name="connsiteX26" fmla="*/ 7421 w 10000"/>
            <a:gd name="connsiteY26" fmla="*/ 7200 h 10000"/>
            <a:gd name="connsiteX27" fmla="*/ 7544 w 10000"/>
            <a:gd name="connsiteY27" fmla="*/ 6056 h 10000"/>
            <a:gd name="connsiteX28" fmla="*/ 7605 w 10000"/>
            <a:gd name="connsiteY28" fmla="*/ 5731 h 10000"/>
            <a:gd name="connsiteX29" fmla="*/ 7725 w 10000"/>
            <a:gd name="connsiteY29" fmla="*/ 5292 h 10000"/>
            <a:gd name="connsiteX30" fmla="*/ 7332 w 10000"/>
            <a:gd name="connsiteY30" fmla="*/ 5076 h 10000"/>
            <a:gd name="connsiteX31" fmla="*/ 7579 w 10000"/>
            <a:gd name="connsiteY31" fmla="*/ 4998 h 10000"/>
            <a:gd name="connsiteX32" fmla="*/ 7428 w 10000"/>
            <a:gd name="connsiteY32" fmla="*/ 4830 h 10000"/>
            <a:gd name="connsiteX33" fmla="*/ 6400 w 10000"/>
            <a:gd name="connsiteY33" fmla="*/ 4722 h 10000"/>
            <a:gd name="connsiteX34" fmla="*/ 6948 w 10000"/>
            <a:gd name="connsiteY34" fmla="*/ 4507 h 10000"/>
            <a:gd name="connsiteX35" fmla="*/ 5997 w 10000"/>
            <a:gd name="connsiteY35" fmla="*/ 4345 h 10000"/>
            <a:gd name="connsiteX36" fmla="*/ 7262 w 10000"/>
            <a:gd name="connsiteY36" fmla="*/ 4017 h 10000"/>
            <a:gd name="connsiteX37" fmla="*/ 8164 w 10000"/>
            <a:gd name="connsiteY37" fmla="*/ 2847 h 10000"/>
            <a:gd name="connsiteX38" fmla="*/ 8571 w 10000"/>
            <a:gd name="connsiteY38" fmla="*/ 1705 h 10000"/>
            <a:gd name="connsiteX39" fmla="*/ 8606 w 10000"/>
            <a:gd name="connsiteY39" fmla="*/ 793 h 10000"/>
            <a:gd name="connsiteX40" fmla="*/ 7960 w 10000"/>
            <a:gd name="connsiteY40" fmla="*/ 0 h 10000"/>
            <a:gd name="connsiteX41" fmla="*/ 6153 w 10000"/>
            <a:gd name="connsiteY41" fmla="*/ 399 h 10000"/>
            <a:gd name="connsiteX42" fmla="*/ 2501 w 10000"/>
            <a:gd name="connsiteY42" fmla="*/ 744 h 10000"/>
            <a:gd name="connsiteX43" fmla="*/ 626 w 10000"/>
            <a:gd name="connsiteY43" fmla="*/ 1102 h 10000"/>
            <a:gd name="connsiteX0" fmla="*/ 626 w 10000"/>
            <a:gd name="connsiteY0" fmla="*/ 1102 h 10000"/>
            <a:gd name="connsiteX1" fmla="*/ 1676 w 10000"/>
            <a:gd name="connsiteY1" fmla="*/ 1481 h 10000"/>
            <a:gd name="connsiteX2" fmla="*/ 1991 w 10000"/>
            <a:gd name="connsiteY2" fmla="*/ 2461 h 10000"/>
            <a:gd name="connsiteX3" fmla="*/ 2553 w 10000"/>
            <a:gd name="connsiteY3" fmla="*/ 3700 h 10000"/>
            <a:gd name="connsiteX4" fmla="*/ 3598 w 10000"/>
            <a:gd name="connsiteY4" fmla="*/ 4370 h 10000"/>
            <a:gd name="connsiteX5" fmla="*/ 3037 w 10000"/>
            <a:gd name="connsiteY5" fmla="*/ 4576 h 10000"/>
            <a:gd name="connsiteX6" fmla="*/ 3856 w 10000"/>
            <a:gd name="connsiteY6" fmla="*/ 4744 h 10000"/>
            <a:gd name="connsiteX7" fmla="*/ 2999 w 10000"/>
            <a:gd name="connsiteY7" fmla="*/ 4973 h 10000"/>
            <a:gd name="connsiteX8" fmla="*/ 3669 w 10000"/>
            <a:gd name="connsiteY8" fmla="*/ 5587 h 10000"/>
            <a:gd name="connsiteX9" fmla="*/ 4014 w 10000"/>
            <a:gd name="connsiteY9" fmla="*/ 6195 h 10000"/>
            <a:gd name="connsiteX10" fmla="*/ 4286 w 10000"/>
            <a:gd name="connsiteY10" fmla="*/ 6936 h 10000"/>
            <a:gd name="connsiteX11" fmla="*/ 4502 w 10000"/>
            <a:gd name="connsiteY11" fmla="*/ 7254 h 10000"/>
            <a:gd name="connsiteX12" fmla="*/ 4829 w 10000"/>
            <a:gd name="connsiteY12" fmla="*/ 7241 h 10000"/>
            <a:gd name="connsiteX13" fmla="*/ 5307 w 10000"/>
            <a:gd name="connsiteY13" fmla="*/ 8325 h 10000"/>
            <a:gd name="connsiteX14" fmla="*/ 4267 w 10000"/>
            <a:gd name="connsiteY14" fmla="*/ 8539 h 10000"/>
            <a:gd name="connsiteX15" fmla="*/ 2355 w 10000"/>
            <a:gd name="connsiteY15" fmla="*/ 9173 h 10000"/>
            <a:gd name="connsiteX16" fmla="*/ 262 w 10000"/>
            <a:gd name="connsiteY16" fmla="*/ 9473 h 10000"/>
            <a:gd name="connsiteX17" fmla="*/ 402 w 10000"/>
            <a:gd name="connsiteY17" fmla="*/ 9863 h 10000"/>
            <a:gd name="connsiteX18" fmla="*/ 2635 w 10000"/>
            <a:gd name="connsiteY18" fmla="*/ 10000 h 10000"/>
            <a:gd name="connsiteX19" fmla="*/ 5244 w 10000"/>
            <a:gd name="connsiteY19" fmla="*/ 9968 h 10000"/>
            <a:gd name="connsiteX20" fmla="*/ 7197 w 10000"/>
            <a:gd name="connsiteY20" fmla="*/ 9571 h 10000"/>
            <a:gd name="connsiteX21" fmla="*/ 9894 w 10000"/>
            <a:gd name="connsiteY21" fmla="*/ 9045 h 10000"/>
            <a:gd name="connsiteX22" fmla="*/ 9426 w 10000"/>
            <a:gd name="connsiteY22" fmla="*/ 8588 h 10000"/>
            <a:gd name="connsiteX23" fmla="*/ 9135 w 10000"/>
            <a:gd name="connsiteY23" fmla="*/ 8252 h 10000"/>
            <a:gd name="connsiteX24" fmla="*/ 7597 w 10000"/>
            <a:gd name="connsiteY24" fmla="*/ 8224 h 10000"/>
            <a:gd name="connsiteX25" fmla="*/ 7158 w 10000"/>
            <a:gd name="connsiteY25" fmla="*/ 7224 h 10000"/>
            <a:gd name="connsiteX26" fmla="*/ 7421 w 10000"/>
            <a:gd name="connsiteY26" fmla="*/ 7200 h 10000"/>
            <a:gd name="connsiteX27" fmla="*/ 7544 w 10000"/>
            <a:gd name="connsiteY27" fmla="*/ 6056 h 10000"/>
            <a:gd name="connsiteX28" fmla="*/ 7605 w 10000"/>
            <a:gd name="connsiteY28" fmla="*/ 5731 h 10000"/>
            <a:gd name="connsiteX29" fmla="*/ 7725 w 10000"/>
            <a:gd name="connsiteY29" fmla="*/ 5292 h 10000"/>
            <a:gd name="connsiteX30" fmla="*/ 7332 w 10000"/>
            <a:gd name="connsiteY30" fmla="*/ 5076 h 10000"/>
            <a:gd name="connsiteX31" fmla="*/ 7579 w 10000"/>
            <a:gd name="connsiteY31" fmla="*/ 4998 h 10000"/>
            <a:gd name="connsiteX32" fmla="*/ 7428 w 10000"/>
            <a:gd name="connsiteY32" fmla="*/ 4830 h 10000"/>
            <a:gd name="connsiteX33" fmla="*/ 6400 w 10000"/>
            <a:gd name="connsiteY33" fmla="*/ 4722 h 10000"/>
            <a:gd name="connsiteX34" fmla="*/ 6948 w 10000"/>
            <a:gd name="connsiteY34" fmla="*/ 4507 h 10000"/>
            <a:gd name="connsiteX35" fmla="*/ 5997 w 10000"/>
            <a:gd name="connsiteY35" fmla="*/ 4345 h 10000"/>
            <a:gd name="connsiteX36" fmla="*/ 7262 w 10000"/>
            <a:gd name="connsiteY36" fmla="*/ 4017 h 10000"/>
            <a:gd name="connsiteX37" fmla="*/ 8164 w 10000"/>
            <a:gd name="connsiteY37" fmla="*/ 2847 h 10000"/>
            <a:gd name="connsiteX38" fmla="*/ 8571 w 10000"/>
            <a:gd name="connsiteY38" fmla="*/ 1705 h 10000"/>
            <a:gd name="connsiteX39" fmla="*/ 8606 w 10000"/>
            <a:gd name="connsiteY39" fmla="*/ 793 h 10000"/>
            <a:gd name="connsiteX40" fmla="*/ 7960 w 10000"/>
            <a:gd name="connsiteY40" fmla="*/ 0 h 10000"/>
            <a:gd name="connsiteX41" fmla="*/ 6153 w 10000"/>
            <a:gd name="connsiteY41" fmla="*/ 399 h 10000"/>
            <a:gd name="connsiteX42" fmla="*/ 2501 w 10000"/>
            <a:gd name="connsiteY42" fmla="*/ 744 h 10000"/>
            <a:gd name="connsiteX43" fmla="*/ 626 w 10000"/>
            <a:gd name="connsiteY43" fmla="*/ 1102 h 10000"/>
            <a:gd name="connsiteX0" fmla="*/ 626 w 10000"/>
            <a:gd name="connsiteY0" fmla="*/ 1102 h 10000"/>
            <a:gd name="connsiteX1" fmla="*/ 1676 w 10000"/>
            <a:gd name="connsiteY1" fmla="*/ 1481 h 10000"/>
            <a:gd name="connsiteX2" fmla="*/ 1991 w 10000"/>
            <a:gd name="connsiteY2" fmla="*/ 2461 h 10000"/>
            <a:gd name="connsiteX3" fmla="*/ 2553 w 10000"/>
            <a:gd name="connsiteY3" fmla="*/ 3700 h 10000"/>
            <a:gd name="connsiteX4" fmla="*/ 3598 w 10000"/>
            <a:gd name="connsiteY4" fmla="*/ 4370 h 10000"/>
            <a:gd name="connsiteX5" fmla="*/ 3037 w 10000"/>
            <a:gd name="connsiteY5" fmla="*/ 4576 h 10000"/>
            <a:gd name="connsiteX6" fmla="*/ 3856 w 10000"/>
            <a:gd name="connsiteY6" fmla="*/ 4744 h 10000"/>
            <a:gd name="connsiteX7" fmla="*/ 2999 w 10000"/>
            <a:gd name="connsiteY7" fmla="*/ 4973 h 10000"/>
            <a:gd name="connsiteX8" fmla="*/ 3669 w 10000"/>
            <a:gd name="connsiteY8" fmla="*/ 5587 h 10000"/>
            <a:gd name="connsiteX9" fmla="*/ 4014 w 10000"/>
            <a:gd name="connsiteY9" fmla="*/ 6195 h 10000"/>
            <a:gd name="connsiteX10" fmla="*/ 4286 w 10000"/>
            <a:gd name="connsiteY10" fmla="*/ 6833 h 10000"/>
            <a:gd name="connsiteX11" fmla="*/ 4502 w 10000"/>
            <a:gd name="connsiteY11" fmla="*/ 7254 h 10000"/>
            <a:gd name="connsiteX12" fmla="*/ 4829 w 10000"/>
            <a:gd name="connsiteY12" fmla="*/ 7241 h 10000"/>
            <a:gd name="connsiteX13" fmla="*/ 5307 w 10000"/>
            <a:gd name="connsiteY13" fmla="*/ 8325 h 10000"/>
            <a:gd name="connsiteX14" fmla="*/ 4267 w 10000"/>
            <a:gd name="connsiteY14" fmla="*/ 8539 h 10000"/>
            <a:gd name="connsiteX15" fmla="*/ 2355 w 10000"/>
            <a:gd name="connsiteY15" fmla="*/ 9173 h 10000"/>
            <a:gd name="connsiteX16" fmla="*/ 262 w 10000"/>
            <a:gd name="connsiteY16" fmla="*/ 9473 h 10000"/>
            <a:gd name="connsiteX17" fmla="*/ 402 w 10000"/>
            <a:gd name="connsiteY17" fmla="*/ 9863 h 10000"/>
            <a:gd name="connsiteX18" fmla="*/ 2635 w 10000"/>
            <a:gd name="connsiteY18" fmla="*/ 10000 h 10000"/>
            <a:gd name="connsiteX19" fmla="*/ 5244 w 10000"/>
            <a:gd name="connsiteY19" fmla="*/ 9968 h 10000"/>
            <a:gd name="connsiteX20" fmla="*/ 7197 w 10000"/>
            <a:gd name="connsiteY20" fmla="*/ 9571 h 10000"/>
            <a:gd name="connsiteX21" fmla="*/ 9894 w 10000"/>
            <a:gd name="connsiteY21" fmla="*/ 9045 h 10000"/>
            <a:gd name="connsiteX22" fmla="*/ 9426 w 10000"/>
            <a:gd name="connsiteY22" fmla="*/ 8588 h 10000"/>
            <a:gd name="connsiteX23" fmla="*/ 9135 w 10000"/>
            <a:gd name="connsiteY23" fmla="*/ 8252 h 10000"/>
            <a:gd name="connsiteX24" fmla="*/ 7597 w 10000"/>
            <a:gd name="connsiteY24" fmla="*/ 8224 h 10000"/>
            <a:gd name="connsiteX25" fmla="*/ 7158 w 10000"/>
            <a:gd name="connsiteY25" fmla="*/ 7224 h 10000"/>
            <a:gd name="connsiteX26" fmla="*/ 7421 w 10000"/>
            <a:gd name="connsiteY26" fmla="*/ 7200 h 10000"/>
            <a:gd name="connsiteX27" fmla="*/ 7544 w 10000"/>
            <a:gd name="connsiteY27" fmla="*/ 6056 h 10000"/>
            <a:gd name="connsiteX28" fmla="*/ 7605 w 10000"/>
            <a:gd name="connsiteY28" fmla="*/ 5731 h 10000"/>
            <a:gd name="connsiteX29" fmla="*/ 7725 w 10000"/>
            <a:gd name="connsiteY29" fmla="*/ 5292 h 10000"/>
            <a:gd name="connsiteX30" fmla="*/ 7332 w 10000"/>
            <a:gd name="connsiteY30" fmla="*/ 5076 h 10000"/>
            <a:gd name="connsiteX31" fmla="*/ 7579 w 10000"/>
            <a:gd name="connsiteY31" fmla="*/ 4998 h 10000"/>
            <a:gd name="connsiteX32" fmla="*/ 7428 w 10000"/>
            <a:gd name="connsiteY32" fmla="*/ 4830 h 10000"/>
            <a:gd name="connsiteX33" fmla="*/ 6400 w 10000"/>
            <a:gd name="connsiteY33" fmla="*/ 4722 h 10000"/>
            <a:gd name="connsiteX34" fmla="*/ 6948 w 10000"/>
            <a:gd name="connsiteY34" fmla="*/ 4507 h 10000"/>
            <a:gd name="connsiteX35" fmla="*/ 5997 w 10000"/>
            <a:gd name="connsiteY35" fmla="*/ 4345 h 10000"/>
            <a:gd name="connsiteX36" fmla="*/ 7262 w 10000"/>
            <a:gd name="connsiteY36" fmla="*/ 4017 h 10000"/>
            <a:gd name="connsiteX37" fmla="*/ 8164 w 10000"/>
            <a:gd name="connsiteY37" fmla="*/ 2847 h 10000"/>
            <a:gd name="connsiteX38" fmla="*/ 8571 w 10000"/>
            <a:gd name="connsiteY38" fmla="*/ 1705 h 10000"/>
            <a:gd name="connsiteX39" fmla="*/ 8606 w 10000"/>
            <a:gd name="connsiteY39" fmla="*/ 793 h 10000"/>
            <a:gd name="connsiteX40" fmla="*/ 7960 w 10000"/>
            <a:gd name="connsiteY40" fmla="*/ 0 h 10000"/>
            <a:gd name="connsiteX41" fmla="*/ 6153 w 10000"/>
            <a:gd name="connsiteY41" fmla="*/ 399 h 10000"/>
            <a:gd name="connsiteX42" fmla="*/ 2501 w 10000"/>
            <a:gd name="connsiteY42" fmla="*/ 744 h 10000"/>
            <a:gd name="connsiteX43" fmla="*/ 626 w 10000"/>
            <a:gd name="connsiteY43" fmla="*/ 1102 h 10000"/>
            <a:gd name="connsiteX0" fmla="*/ 626 w 10000"/>
            <a:gd name="connsiteY0" fmla="*/ 1102 h 10000"/>
            <a:gd name="connsiteX1" fmla="*/ 1676 w 10000"/>
            <a:gd name="connsiteY1" fmla="*/ 1481 h 10000"/>
            <a:gd name="connsiteX2" fmla="*/ 1991 w 10000"/>
            <a:gd name="connsiteY2" fmla="*/ 2461 h 10000"/>
            <a:gd name="connsiteX3" fmla="*/ 2553 w 10000"/>
            <a:gd name="connsiteY3" fmla="*/ 3700 h 10000"/>
            <a:gd name="connsiteX4" fmla="*/ 3598 w 10000"/>
            <a:gd name="connsiteY4" fmla="*/ 4370 h 10000"/>
            <a:gd name="connsiteX5" fmla="*/ 3037 w 10000"/>
            <a:gd name="connsiteY5" fmla="*/ 4576 h 10000"/>
            <a:gd name="connsiteX6" fmla="*/ 3856 w 10000"/>
            <a:gd name="connsiteY6" fmla="*/ 4744 h 10000"/>
            <a:gd name="connsiteX7" fmla="*/ 2999 w 10000"/>
            <a:gd name="connsiteY7" fmla="*/ 4973 h 10000"/>
            <a:gd name="connsiteX8" fmla="*/ 3669 w 10000"/>
            <a:gd name="connsiteY8" fmla="*/ 5587 h 10000"/>
            <a:gd name="connsiteX9" fmla="*/ 4014 w 10000"/>
            <a:gd name="connsiteY9" fmla="*/ 6195 h 10000"/>
            <a:gd name="connsiteX10" fmla="*/ 4286 w 10000"/>
            <a:gd name="connsiteY10" fmla="*/ 6833 h 10000"/>
            <a:gd name="connsiteX11" fmla="*/ 4502 w 10000"/>
            <a:gd name="connsiteY11" fmla="*/ 7254 h 10000"/>
            <a:gd name="connsiteX12" fmla="*/ 4829 w 10000"/>
            <a:gd name="connsiteY12" fmla="*/ 7241 h 10000"/>
            <a:gd name="connsiteX13" fmla="*/ 5307 w 10000"/>
            <a:gd name="connsiteY13" fmla="*/ 8325 h 10000"/>
            <a:gd name="connsiteX14" fmla="*/ 4267 w 10000"/>
            <a:gd name="connsiteY14" fmla="*/ 8539 h 10000"/>
            <a:gd name="connsiteX15" fmla="*/ 2355 w 10000"/>
            <a:gd name="connsiteY15" fmla="*/ 9173 h 10000"/>
            <a:gd name="connsiteX16" fmla="*/ 262 w 10000"/>
            <a:gd name="connsiteY16" fmla="*/ 9473 h 10000"/>
            <a:gd name="connsiteX17" fmla="*/ 402 w 10000"/>
            <a:gd name="connsiteY17" fmla="*/ 9863 h 10000"/>
            <a:gd name="connsiteX18" fmla="*/ 2635 w 10000"/>
            <a:gd name="connsiteY18" fmla="*/ 10000 h 10000"/>
            <a:gd name="connsiteX19" fmla="*/ 5244 w 10000"/>
            <a:gd name="connsiteY19" fmla="*/ 9968 h 10000"/>
            <a:gd name="connsiteX20" fmla="*/ 7197 w 10000"/>
            <a:gd name="connsiteY20" fmla="*/ 9571 h 10000"/>
            <a:gd name="connsiteX21" fmla="*/ 9894 w 10000"/>
            <a:gd name="connsiteY21" fmla="*/ 9045 h 10000"/>
            <a:gd name="connsiteX22" fmla="*/ 9426 w 10000"/>
            <a:gd name="connsiteY22" fmla="*/ 8588 h 10000"/>
            <a:gd name="connsiteX23" fmla="*/ 9135 w 10000"/>
            <a:gd name="connsiteY23" fmla="*/ 8252 h 10000"/>
            <a:gd name="connsiteX24" fmla="*/ 7597 w 10000"/>
            <a:gd name="connsiteY24" fmla="*/ 8224 h 10000"/>
            <a:gd name="connsiteX25" fmla="*/ 7158 w 10000"/>
            <a:gd name="connsiteY25" fmla="*/ 7224 h 10000"/>
            <a:gd name="connsiteX26" fmla="*/ 7421 w 10000"/>
            <a:gd name="connsiteY26" fmla="*/ 7200 h 10000"/>
            <a:gd name="connsiteX27" fmla="*/ 7544 w 10000"/>
            <a:gd name="connsiteY27" fmla="*/ 6056 h 10000"/>
            <a:gd name="connsiteX28" fmla="*/ 7325 w 10000"/>
            <a:gd name="connsiteY28" fmla="*/ 5765 h 10000"/>
            <a:gd name="connsiteX29" fmla="*/ 7725 w 10000"/>
            <a:gd name="connsiteY29" fmla="*/ 5292 h 10000"/>
            <a:gd name="connsiteX30" fmla="*/ 7332 w 10000"/>
            <a:gd name="connsiteY30" fmla="*/ 5076 h 10000"/>
            <a:gd name="connsiteX31" fmla="*/ 7579 w 10000"/>
            <a:gd name="connsiteY31" fmla="*/ 4998 h 10000"/>
            <a:gd name="connsiteX32" fmla="*/ 7428 w 10000"/>
            <a:gd name="connsiteY32" fmla="*/ 4830 h 10000"/>
            <a:gd name="connsiteX33" fmla="*/ 6400 w 10000"/>
            <a:gd name="connsiteY33" fmla="*/ 4722 h 10000"/>
            <a:gd name="connsiteX34" fmla="*/ 6948 w 10000"/>
            <a:gd name="connsiteY34" fmla="*/ 4507 h 10000"/>
            <a:gd name="connsiteX35" fmla="*/ 5997 w 10000"/>
            <a:gd name="connsiteY35" fmla="*/ 4345 h 10000"/>
            <a:gd name="connsiteX36" fmla="*/ 7262 w 10000"/>
            <a:gd name="connsiteY36" fmla="*/ 4017 h 10000"/>
            <a:gd name="connsiteX37" fmla="*/ 8164 w 10000"/>
            <a:gd name="connsiteY37" fmla="*/ 2847 h 10000"/>
            <a:gd name="connsiteX38" fmla="*/ 8571 w 10000"/>
            <a:gd name="connsiteY38" fmla="*/ 1705 h 10000"/>
            <a:gd name="connsiteX39" fmla="*/ 8606 w 10000"/>
            <a:gd name="connsiteY39" fmla="*/ 793 h 10000"/>
            <a:gd name="connsiteX40" fmla="*/ 7960 w 10000"/>
            <a:gd name="connsiteY40" fmla="*/ 0 h 10000"/>
            <a:gd name="connsiteX41" fmla="*/ 6153 w 10000"/>
            <a:gd name="connsiteY41" fmla="*/ 399 h 10000"/>
            <a:gd name="connsiteX42" fmla="*/ 2501 w 10000"/>
            <a:gd name="connsiteY42" fmla="*/ 744 h 10000"/>
            <a:gd name="connsiteX43" fmla="*/ 626 w 10000"/>
            <a:gd name="connsiteY43" fmla="*/ 1102 h 10000"/>
            <a:gd name="connsiteX0" fmla="*/ 626 w 10000"/>
            <a:gd name="connsiteY0" fmla="*/ 1102 h 10000"/>
            <a:gd name="connsiteX1" fmla="*/ 1676 w 10000"/>
            <a:gd name="connsiteY1" fmla="*/ 1481 h 10000"/>
            <a:gd name="connsiteX2" fmla="*/ 1991 w 10000"/>
            <a:gd name="connsiteY2" fmla="*/ 2461 h 10000"/>
            <a:gd name="connsiteX3" fmla="*/ 2553 w 10000"/>
            <a:gd name="connsiteY3" fmla="*/ 3700 h 10000"/>
            <a:gd name="connsiteX4" fmla="*/ 3598 w 10000"/>
            <a:gd name="connsiteY4" fmla="*/ 4370 h 10000"/>
            <a:gd name="connsiteX5" fmla="*/ 3037 w 10000"/>
            <a:gd name="connsiteY5" fmla="*/ 4576 h 10000"/>
            <a:gd name="connsiteX6" fmla="*/ 3856 w 10000"/>
            <a:gd name="connsiteY6" fmla="*/ 4744 h 10000"/>
            <a:gd name="connsiteX7" fmla="*/ 2999 w 10000"/>
            <a:gd name="connsiteY7" fmla="*/ 4973 h 10000"/>
            <a:gd name="connsiteX8" fmla="*/ 3669 w 10000"/>
            <a:gd name="connsiteY8" fmla="*/ 5587 h 10000"/>
            <a:gd name="connsiteX9" fmla="*/ 4014 w 10000"/>
            <a:gd name="connsiteY9" fmla="*/ 6195 h 10000"/>
            <a:gd name="connsiteX10" fmla="*/ 4286 w 10000"/>
            <a:gd name="connsiteY10" fmla="*/ 6833 h 10000"/>
            <a:gd name="connsiteX11" fmla="*/ 4502 w 10000"/>
            <a:gd name="connsiteY11" fmla="*/ 7254 h 10000"/>
            <a:gd name="connsiteX12" fmla="*/ 4829 w 10000"/>
            <a:gd name="connsiteY12" fmla="*/ 7241 h 10000"/>
            <a:gd name="connsiteX13" fmla="*/ 5307 w 10000"/>
            <a:gd name="connsiteY13" fmla="*/ 8325 h 10000"/>
            <a:gd name="connsiteX14" fmla="*/ 4267 w 10000"/>
            <a:gd name="connsiteY14" fmla="*/ 8539 h 10000"/>
            <a:gd name="connsiteX15" fmla="*/ 2355 w 10000"/>
            <a:gd name="connsiteY15" fmla="*/ 9173 h 10000"/>
            <a:gd name="connsiteX16" fmla="*/ 262 w 10000"/>
            <a:gd name="connsiteY16" fmla="*/ 9473 h 10000"/>
            <a:gd name="connsiteX17" fmla="*/ 402 w 10000"/>
            <a:gd name="connsiteY17" fmla="*/ 9863 h 10000"/>
            <a:gd name="connsiteX18" fmla="*/ 2635 w 10000"/>
            <a:gd name="connsiteY18" fmla="*/ 10000 h 10000"/>
            <a:gd name="connsiteX19" fmla="*/ 5244 w 10000"/>
            <a:gd name="connsiteY19" fmla="*/ 9968 h 10000"/>
            <a:gd name="connsiteX20" fmla="*/ 7197 w 10000"/>
            <a:gd name="connsiteY20" fmla="*/ 9571 h 10000"/>
            <a:gd name="connsiteX21" fmla="*/ 9894 w 10000"/>
            <a:gd name="connsiteY21" fmla="*/ 9045 h 10000"/>
            <a:gd name="connsiteX22" fmla="*/ 9426 w 10000"/>
            <a:gd name="connsiteY22" fmla="*/ 8588 h 10000"/>
            <a:gd name="connsiteX23" fmla="*/ 9135 w 10000"/>
            <a:gd name="connsiteY23" fmla="*/ 8252 h 10000"/>
            <a:gd name="connsiteX24" fmla="*/ 7597 w 10000"/>
            <a:gd name="connsiteY24" fmla="*/ 8224 h 10000"/>
            <a:gd name="connsiteX25" fmla="*/ 7158 w 10000"/>
            <a:gd name="connsiteY25" fmla="*/ 7224 h 10000"/>
            <a:gd name="connsiteX26" fmla="*/ 7421 w 10000"/>
            <a:gd name="connsiteY26" fmla="*/ 7200 h 10000"/>
            <a:gd name="connsiteX27" fmla="*/ 7193 w 10000"/>
            <a:gd name="connsiteY27" fmla="*/ 6159 h 10000"/>
            <a:gd name="connsiteX28" fmla="*/ 7325 w 10000"/>
            <a:gd name="connsiteY28" fmla="*/ 5765 h 10000"/>
            <a:gd name="connsiteX29" fmla="*/ 7725 w 10000"/>
            <a:gd name="connsiteY29" fmla="*/ 5292 h 10000"/>
            <a:gd name="connsiteX30" fmla="*/ 7332 w 10000"/>
            <a:gd name="connsiteY30" fmla="*/ 5076 h 10000"/>
            <a:gd name="connsiteX31" fmla="*/ 7579 w 10000"/>
            <a:gd name="connsiteY31" fmla="*/ 4998 h 10000"/>
            <a:gd name="connsiteX32" fmla="*/ 7428 w 10000"/>
            <a:gd name="connsiteY32" fmla="*/ 4830 h 10000"/>
            <a:gd name="connsiteX33" fmla="*/ 6400 w 10000"/>
            <a:gd name="connsiteY33" fmla="*/ 4722 h 10000"/>
            <a:gd name="connsiteX34" fmla="*/ 6948 w 10000"/>
            <a:gd name="connsiteY34" fmla="*/ 4507 h 10000"/>
            <a:gd name="connsiteX35" fmla="*/ 5997 w 10000"/>
            <a:gd name="connsiteY35" fmla="*/ 4345 h 10000"/>
            <a:gd name="connsiteX36" fmla="*/ 7262 w 10000"/>
            <a:gd name="connsiteY36" fmla="*/ 4017 h 10000"/>
            <a:gd name="connsiteX37" fmla="*/ 8164 w 10000"/>
            <a:gd name="connsiteY37" fmla="*/ 2847 h 10000"/>
            <a:gd name="connsiteX38" fmla="*/ 8571 w 10000"/>
            <a:gd name="connsiteY38" fmla="*/ 1705 h 10000"/>
            <a:gd name="connsiteX39" fmla="*/ 8606 w 10000"/>
            <a:gd name="connsiteY39" fmla="*/ 793 h 10000"/>
            <a:gd name="connsiteX40" fmla="*/ 7960 w 10000"/>
            <a:gd name="connsiteY40" fmla="*/ 0 h 10000"/>
            <a:gd name="connsiteX41" fmla="*/ 6153 w 10000"/>
            <a:gd name="connsiteY41" fmla="*/ 399 h 10000"/>
            <a:gd name="connsiteX42" fmla="*/ 2501 w 10000"/>
            <a:gd name="connsiteY42" fmla="*/ 744 h 10000"/>
            <a:gd name="connsiteX43" fmla="*/ 626 w 10000"/>
            <a:gd name="connsiteY43" fmla="*/ 1102 h 10000"/>
            <a:gd name="connsiteX0" fmla="*/ 626 w 10000"/>
            <a:gd name="connsiteY0" fmla="*/ 1102 h 10000"/>
            <a:gd name="connsiteX1" fmla="*/ 1676 w 10000"/>
            <a:gd name="connsiteY1" fmla="*/ 1481 h 10000"/>
            <a:gd name="connsiteX2" fmla="*/ 1991 w 10000"/>
            <a:gd name="connsiteY2" fmla="*/ 2461 h 10000"/>
            <a:gd name="connsiteX3" fmla="*/ 2553 w 10000"/>
            <a:gd name="connsiteY3" fmla="*/ 3700 h 10000"/>
            <a:gd name="connsiteX4" fmla="*/ 3598 w 10000"/>
            <a:gd name="connsiteY4" fmla="*/ 4370 h 10000"/>
            <a:gd name="connsiteX5" fmla="*/ 3037 w 10000"/>
            <a:gd name="connsiteY5" fmla="*/ 4576 h 10000"/>
            <a:gd name="connsiteX6" fmla="*/ 3856 w 10000"/>
            <a:gd name="connsiteY6" fmla="*/ 4744 h 10000"/>
            <a:gd name="connsiteX7" fmla="*/ 2999 w 10000"/>
            <a:gd name="connsiteY7" fmla="*/ 4973 h 10000"/>
            <a:gd name="connsiteX8" fmla="*/ 3669 w 10000"/>
            <a:gd name="connsiteY8" fmla="*/ 5587 h 10000"/>
            <a:gd name="connsiteX9" fmla="*/ 4014 w 10000"/>
            <a:gd name="connsiteY9" fmla="*/ 6195 h 10000"/>
            <a:gd name="connsiteX10" fmla="*/ 4286 w 10000"/>
            <a:gd name="connsiteY10" fmla="*/ 6833 h 10000"/>
            <a:gd name="connsiteX11" fmla="*/ 4502 w 10000"/>
            <a:gd name="connsiteY11" fmla="*/ 7254 h 10000"/>
            <a:gd name="connsiteX12" fmla="*/ 4829 w 10000"/>
            <a:gd name="connsiteY12" fmla="*/ 7241 h 10000"/>
            <a:gd name="connsiteX13" fmla="*/ 5307 w 10000"/>
            <a:gd name="connsiteY13" fmla="*/ 8325 h 10000"/>
            <a:gd name="connsiteX14" fmla="*/ 4267 w 10000"/>
            <a:gd name="connsiteY14" fmla="*/ 8539 h 10000"/>
            <a:gd name="connsiteX15" fmla="*/ 2355 w 10000"/>
            <a:gd name="connsiteY15" fmla="*/ 9173 h 10000"/>
            <a:gd name="connsiteX16" fmla="*/ 262 w 10000"/>
            <a:gd name="connsiteY16" fmla="*/ 9473 h 10000"/>
            <a:gd name="connsiteX17" fmla="*/ 402 w 10000"/>
            <a:gd name="connsiteY17" fmla="*/ 9863 h 10000"/>
            <a:gd name="connsiteX18" fmla="*/ 2635 w 10000"/>
            <a:gd name="connsiteY18" fmla="*/ 10000 h 10000"/>
            <a:gd name="connsiteX19" fmla="*/ 5244 w 10000"/>
            <a:gd name="connsiteY19" fmla="*/ 9968 h 10000"/>
            <a:gd name="connsiteX20" fmla="*/ 7197 w 10000"/>
            <a:gd name="connsiteY20" fmla="*/ 9571 h 10000"/>
            <a:gd name="connsiteX21" fmla="*/ 9894 w 10000"/>
            <a:gd name="connsiteY21" fmla="*/ 9045 h 10000"/>
            <a:gd name="connsiteX22" fmla="*/ 9426 w 10000"/>
            <a:gd name="connsiteY22" fmla="*/ 8588 h 10000"/>
            <a:gd name="connsiteX23" fmla="*/ 9135 w 10000"/>
            <a:gd name="connsiteY23" fmla="*/ 8252 h 10000"/>
            <a:gd name="connsiteX24" fmla="*/ 7597 w 10000"/>
            <a:gd name="connsiteY24" fmla="*/ 8224 h 10000"/>
            <a:gd name="connsiteX25" fmla="*/ 7158 w 10000"/>
            <a:gd name="connsiteY25" fmla="*/ 7224 h 10000"/>
            <a:gd name="connsiteX26" fmla="*/ 7141 w 10000"/>
            <a:gd name="connsiteY26" fmla="*/ 7269 h 10000"/>
            <a:gd name="connsiteX27" fmla="*/ 7193 w 10000"/>
            <a:gd name="connsiteY27" fmla="*/ 6159 h 10000"/>
            <a:gd name="connsiteX28" fmla="*/ 7325 w 10000"/>
            <a:gd name="connsiteY28" fmla="*/ 5765 h 10000"/>
            <a:gd name="connsiteX29" fmla="*/ 7725 w 10000"/>
            <a:gd name="connsiteY29" fmla="*/ 5292 h 10000"/>
            <a:gd name="connsiteX30" fmla="*/ 7332 w 10000"/>
            <a:gd name="connsiteY30" fmla="*/ 5076 h 10000"/>
            <a:gd name="connsiteX31" fmla="*/ 7579 w 10000"/>
            <a:gd name="connsiteY31" fmla="*/ 4998 h 10000"/>
            <a:gd name="connsiteX32" fmla="*/ 7428 w 10000"/>
            <a:gd name="connsiteY32" fmla="*/ 4830 h 10000"/>
            <a:gd name="connsiteX33" fmla="*/ 6400 w 10000"/>
            <a:gd name="connsiteY33" fmla="*/ 4722 h 10000"/>
            <a:gd name="connsiteX34" fmla="*/ 6948 w 10000"/>
            <a:gd name="connsiteY34" fmla="*/ 4507 h 10000"/>
            <a:gd name="connsiteX35" fmla="*/ 5997 w 10000"/>
            <a:gd name="connsiteY35" fmla="*/ 4345 h 10000"/>
            <a:gd name="connsiteX36" fmla="*/ 7262 w 10000"/>
            <a:gd name="connsiteY36" fmla="*/ 4017 h 10000"/>
            <a:gd name="connsiteX37" fmla="*/ 8164 w 10000"/>
            <a:gd name="connsiteY37" fmla="*/ 2847 h 10000"/>
            <a:gd name="connsiteX38" fmla="*/ 8571 w 10000"/>
            <a:gd name="connsiteY38" fmla="*/ 1705 h 10000"/>
            <a:gd name="connsiteX39" fmla="*/ 8606 w 10000"/>
            <a:gd name="connsiteY39" fmla="*/ 793 h 10000"/>
            <a:gd name="connsiteX40" fmla="*/ 7960 w 10000"/>
            <a:gd name="connsiteY40" fmla="*/ 0 h 10000"/>
            <a:gd name="connsiteX41" fmla="*/ 6153 w 10000"/>
            <a:gd name="connsiteY41" fmla="*/ 399 h 10000"/>
            <a:gd name="connsiteX42" fmla="*/ 2501 w 10000"/>
            <a:gd name="connsiteY42" fmla="*/ 744 h 10000"/>
            <a:gd name="connsiteX43" fmla="*/ 626 w 10000"/>
            <a:gd name="connsiteY43" fmla="*/ 1102 h 10000"/>
            <a:gd name="connsiteX0" fmla="*/ 626 w 10000"/>
            <a:gd name="connsiteY0" fmla="*/ 1102 h 10000"/>
            <a:gd name="connsiteX1" fmla="*/ 1676 w 10000"/>
            <a:gd name="connsiteY1" fmla="*/ 1481 h 10000"/>
            <a:gd name="connsiteX2" fmla="*/ 1991 w 10000"/>
            <a:gd name="connsiteY2" fmla="*/ 2461 h 10000"/>
            <a:gd name="connsiteX3" fmla="*/ 2553 w 10000"/>
            <a:gd name="connsiteY3" fmla="*/ 3700 h 10000"/>
            <a:gd name="connsiteX4" fmla="*/ 3598 w 10000"/>
            <a:gd name="connsiteY4" fmla="*/ 4370 h 10000"/>
            <a:gd name="connsiteX5" fmla="*/ 3037 w 10000"/>
            <a:gd name="connsiteY5" fmla="*/ 4576 h 10000"/>
            <a:gd name="connsiteX6" fmla="*/ 3856 w 10000"/>
            <a:gd name="connsiteY6" fmla="*/ 4744 h 10000"/>
            <a:gd name="connsiteX7" fmla="*/ 2999 w 10000"/>
            <a:gd name="connsiteY7" fmla="*/ 4973 h 10000"/>
            <a:gd name="connsiteX8" fmla="*/ 3669 w 10000"/>
            <a:gd name="connsiteY8" fmla="*/ 5587 h 10000"/>
            <a:gd name="connsiteX9" fmla="*/ 4014 w 10000"/>
            <a:gd name="connsiteY9" fmla="*/ 6195 h 10000"/>
            <a:gd name="connsiteX10" fmla="*/ 4286 w 10000"/>
            <a:gd name="connsiteY10" fmla="*/ 6833 h 10000"/>
            <a:gd name="connsiteX11" fmla="*/ 4502 w 10000"/>
            <a:gd name="connsiteY11" fmla="*/ 7254 h 10000"/>
            <a:gd name="connsiteX12" fmla="*/ 5109 w 10000"/>
            <a:gd name="connsiteY12" fmla="*/ 7310 h 10000"/>
            <a:gd name="connsiteX13" fmla="*/ 5307 w 10000"/>
            <a:gd name="connsiteY13" fmla="*/ 8325 h 10000"/>
            <a:gd name="connsiteX14" fmla="*/ 4267 w 10000"/>
            <a:gd name="connsiteY14" fmla="*/ 8539 h 10000"/>
            <a:gd name="connsiteX15" fmla="*/ 2355 w 10000"/>
            <a:gd name="connsiteY15" fmla="*/ 9173 h 10000"/>
            <a:gd name="connsiteX16" fmla="*/ 262 w 10000"/>
            <a:gd name="connsiteY16" fmla="*/ 9473 h 10000"/>
            <a:gd name="connsiteX17" fmla="*/ 402 w 10000"/>
            <a:gd name="connsiteY17" fmla="*/ 9863 h 10000"/>
            <a:gd name="connsiteX18" fmla="*/ 2635 w 10000"/>
            <a:gd name="connsiteY18" fmla="*/ 10000 h 10000"/>
            <a:gd name="connsiteX19" fmla="*/ 5244 w 10000"/>
            <a:gd name="connsiteY19" fmla="*/ 9968 h 10000"/>
            <a:gd name="connsiteX20" fmla="*/ 7197 w 10000"/>
            <a:gd name="connsiteY20" fmla="*/ 9571 h 10000"/>
            <a:gd name="connsiteX21" fmla="*/ 9894 w 10000"/>
            <a:gd name="connsiteY21" fmla="*/ 9045 h 10000"/>
            <a:gd name="connsiteX22" fmla="*/ 9426 w 10000"/>
            <a:gd name="connsiteY22" fmla="*/ 8588 h 10000"/>
            <a:gd name="connsiteX23" fmla="*/ 9135 w 10000"/>
            <a:gd name="connsiteY23" fmla="*/ 8252 h 10000"/>
            <a:gd name="connsiteX24" fmla="*/ 7597 w 10000"/>
            <a:gd name="connsiteY24" fmla="*/ 8224 h 10000"/>
            <a:gd name="connsiteX25" fmla="*/ 7158 w 10000"/>
            <a:gd name="connsiteY25" fmla="*/ 7224 h 10000"/>
            <a:gd name="connsiteX26" fmla="*/ 7141 w 10000"/>
            <a:gd name="connsiteY26" fmla="*/ 7269 h 10000"/>
            <a:gd name="connsiteX27" fmla="*/ 7193 w 10000"/>
            <a:gd name="connsiteY27" fmla="*/ 6159 h 10000"/>
            <a:gd name="connsiteX28" fmla="*/ 7325 w 10000"/>
            <a:gd name="connsiteY28" fmla="*/ 5765 h 10000"/>
            <a:gd name="connsiteX29" fmla="*/ 7725 w 10000"/>
            <a:gd name="connsiteY29" fmla="*/ 5292 h 10000"/>
            <a:gd name="connsiteX30" fmla="*/ 7332 w 10000"/>
            <a:gd name="connsiteY30" fmla="*/ 5076 h 10000"/>
            <a:gd name="connsiteX31" fmla="*/ 7579 w 10000"/>
            <a:gd name="connsiteY31" fmla="*/ 4998 h 10000"/>
            <a:gd name="connsiteX32" fmla="*/ 7428 w 10000"/>
            <a:gd name="connsiteY32" fmla="*/ 4830 h 10000"/>
            <a:gd name="connsiteX33" fmla="*/ 6400 w 10000"/>
            <a:gd name="connsiteY33" fmla="*/ 4722 h 10000"/>
            <a:gd name="connsiteX34" fmla="*/ 6948 w 10000"/>
            <a:gd name="connsiteY34" fmla="*/ 4507 h 10000"/>
            <a:gd name="connsiteX35" fmla="*/ 5997 w 10000"/>
            <a:gd name="connsiteY35" fmla="*/ 4345 h 10000"/>
            <a:gd name="connsiteX36" fmla="*/ 7262 w 10000"/>
            <a:gd name="connsiteY36" fmla="*/ 4017 h 10000"/>
            <a:gd name="connsiteX37" fmla="*/ 8164 w 10000"/>
            <a:gd name="connsiteY37" fmla="*/ 2847 h 10000"/>
            <a:gd name="connsiteX38" fmla="*/ 8571 w 10000"/>
            <a:gd name="connsiteY38" fmla="*/ 1705 h 10000"/>
            <a:gd name="connsiteX39" fmla="*/ 8606 w 10000"/>
            <a:gd name="connsiteY39" fmla="*/ 793 h 10000"/>
            <a:gd name="connsiteX40" fmla="*/ 7960 w 10000"/>
            <a:gd name="connsiteY40" fmla="*/ 0 h 10000"/>
            <a:gd name="connsiteX41" fmla="*/ 6153 w 10000"/>
            <a:gd name="connsiteY41" fmla="*/ 399 h 10000"/>
            <a:gd name="connsiteX42" fmla="*/ 2501 w 10000"/>
            <a:gd name="connsiteY42" fmla="*/ 744 h 10000"/>
            <a:gd name="connsiteX43" fmla="*/ 626 w 10000"/>
            <a:gd name="connsiteY43" fmla="*/ 1102 h 10000"/>
            <a:gd name="connsiteX0" fmla="*/ 626 w 10000"/>
            <a:gd name="connsiteY0" fmla="*/ 1102 h 10000"/>
            <a:gd name="connsiteX1" fmla="*/ 1676 w 10000"/>
            <a:gd name="connsiteY1" fmla="*/ 1481 h 10000"/>
            <a:gd name="connsiteX2" fmla="*/ 1991 w 10000"/>
            <a:gd name="connsiteY2" fmla="*/ 2461 h 10000"/>
            <a:gd name="connsiteX3" fmla="*/ 2553 w 10000"/>
            <a:gd name="connsiteY3" fmla="*/ 3700 h 10000"/>
            <a:gd name="connsiteX4" fmla="*/ 3598 w 10000"/>
            <a:gd name="connsiteY4" fmla="*/ 4370 h 10000"/>
            <a:gd name="connsiteX5" fmla="*/ 3037 w 10000"/>
            <a:gd name="connsiteY5" fmla="*/ 4576 h 10000"/>
            <a:gd name="connsiteX6" fmla="*/ 3856 w 10000"/>
            <a:gd name="connsiteY6" fmla="*/ 4744 h 10000"/>
            <a:gd name="connsiteX7" fmla="*/ 2999 w 10000"/>
            <a:gd name="connsiteY7" fmla="*/ 4973 h 10000"/>
            <a:gd name="connsiteX8" fmla="*/ 3669 w 10000"/>
            <a:gd name="connsiteY8" fmla="*/ 5587 h 10000"/>
            <a:gd name="connsiteX9" fmla="*/ 4014 w 10000"/>
            <a:gd name="connsiteY9" fmla="*/ 6195 h 10000"/>
            <a:gd name="connsiteX10" fmla="*/ 4637 w 10000"/>
            <a:gd name="connsiteY10" fmla="*/ 6867 h 10000"/>
            <a:gd name="connsiteX11" fmla="*/ 4502 w 10000"/>
            <a:gd name="connsiteY11" fmla="*/ 7254 h 10000"/>
            <a:gd name="connsiteX12" fmla="*/ 5109 w 10000"/>
            <a:gd name="connsiteY12" fmla="*/ 7310 h 10000"/>
            <a:gd name="connsiteX13" fmla="*/ 5307 w 10000"/>
            <a:gd name="connsiteY13" fmla="*/ 8325 h 10000"/>
            <a:gd name="connsiteX14" fmla="*/ 4267 w 10000"/>
            <a:gd name="connsiteY14" fmla="*/ 8539 h 10000"/>
            <a:gd name="connsiteX15" fmla="*/ 2355 w 10000"/>
            <a:gd name="connsiteY15" fmla="*/ 9173 h 10000"/>
            <a:gd name="connsiteX16" fmla="*/ 262 w 10000"/>
            <a:gd name="connsiteY16" fmla="*/ 9473 h 10000"/>
            <a:gd name="connsiteX17" fmla="*/ 402 w 10000"/>
            <a:gd name="connsiteY17" fmla="*/ 9863 h 10000"/>
            <a:gd name="connsiteX18" fmla="*/ 2635 w 10000"/>
            <a:gd name="connsiteY18" fmla="*/ 10000 h 10000"/>
            <a:gd name="connsiteX19" fmla="*/ 5244 w 10000"/>
            <a:gd name="connsiteY19" fmla="*/ 9968 h 10000"/>
            <a:gd name="connsiteX20" fmla="*/ 7197 w 10000"/>
            <a:gd name="connsiteY20" fmla="*/ 9571 h 10000"/>
            <a:gd name="connsiteX21" fmla="*/ 9894 w 10000"/>
            <a:gd name="connsiteY21" fmla="*/ 9045 h 10000"/>
            <a:gd name="connsiteX22" fmla="*/ 9426 w 10000"/>
            <a:gd name="connsiteY22" fmla="*/ 8588 h 10000"/>
            <a:gd name="connsiteX23" fmla="*/ 9135 w 10000"/>
            <a:gd name="connsiteY23" fmla="*/ 8252 h 10000"/>
            <a:gd name="connsiteX24" fmla="*/ 7597 w 10000"/>
            <a:gd name="connsiteY24" fmla="*/ 8224 h 10000"/>
            <a:gd name="connsiteX25" fmla="*/ 7158 w 10000"/>
            <a:gd name="connsiteY25" fmla="*/ 7224 h 10000"/>
            <a:gd name="connsiteX26" fmla="*/ 7141 w 10000"/>
            <a:gd name="connsiteY26" fmla="*/ 7269 h 10000"/>
            <a:gd name="connsiteX27" fmla="*/ 7193 w 10000"/>
            <a:gd name="connsiteY27" fmla="*/ 6159 h 10000"/>
            <a:gd name="connsiteX28" fmla="*/ 7325 w 10000"/>
            <a:gd name="connsiteY28" fmla="*/ 5765 h 10000"/>
            <a:gd name="connsiteX29" fmla="*/ 7725 w 10000"/>
            <a:gd name="connsiteY29" fmla="*/ 5292 h 10000"/>
            <a:gd name="connsiteX30" fmla="*/ 7332 w 10000"/>
            <a:gd name="connsiteY30" fmla="*/ 5076 h 10000"/>
            <a:gd name="connsiteX31" fmla="*/ 7579 w 10000"/>
            <a:gd name="connsiteY31" fmla="*/ 4998 h 10000"/>
            <a:gd name="connsiteX32" fmla="*/ 7428 w 10000"/>
            <a:gd name="connsiteY32" fmla="*/ 4830 h 10000"/>
            <a:gd name="connsiteX33" fmla="*/ 6400 w 10000"/>
            <a:gd name="connsiteY33" fmla="*/ 4722 h 10000"/>
            <a:gd name="connsiteX34" fmla="*/ 6948 w 10000"/>
            <a:gd name="connsiteY34" fmla="*/ 4507 h 10000"/>
            <a:gd name="connsiteX35" fmla="*/ 5997 w 10000"/>
            <a:gd name="connsiteY35" fmla="*/ 4345 h 10000"/>
            <a:gd name="connsiteX36" fmla="*/ 7262 w 10000"/>
            <a:gd name="connsiteY36" fmla="*/ 4017 h 10000"/>
            <a:gd name="connsiteX37" fmla="*/ 8164 w 10000"/>
            <a:gd name="connsiteY37" fmla="*/ 2847 h 10000"/>
            <a:gd name="connsiteX38" fmla="*/ 8571 w 10000"/>
            <a:gd name="connsiteY38" fmla="*/ 1705 h 10000"/>
            <a:gd name="connsiteX39" fmla="*/ 8606 w 10000"/>
            <a:gd name="connsiteY39" fmla="*/ 793 h 10000"/>
            <a:gd name="connsiteX40" fmla="*/ 7960 w 10000"/>
            <a:gd name="connsiteY40" fmla="*/ 0 h 10000"/>
            <a:gd name="connsiteX41" fmla="*/ 6153 w 10000"/>
            <a:gd name="connsiteY41" fmla="*/ 399 h 10000"/>
            <a:gd name="connsiteX42" fmla="*/ 2501 w 10000"/>
            <a:gd name="connsiteY42" fmla="*/ 744 h 10000"/>
            <a:gd name="connsiteX43" fmla="*/ 626 w 10000"/>
            <a:gd name="connsiteY43" fmla="*/ 1102 h 10000"/>
            <a:gd name="connsiteX0" fmla="*/ 626 w 10000"/>
            <a:gd name="connsiteY0" fmla="*/ 1102 h 10000"/>
            <a:gd name="connsiteX1" fmla="*/ 1676 w 10000"/>
            <a:gd name="connsiteY1" fmla="*/ 1481 h 10000"/>
            <a:gd name="connsiteX2" fmla="*/ 1991 w 10000"/>
            <a:gd name="connsiteY2" fmla="*/ 2461 h 10000"/>
            <a:gd name="connsiteX3" fmla="*/ 2553 w 10000"/>
            <a:gd name="connsiteY3" fmla="*/ 3700 h 10000"/>
            <a:gd name="connsiteX4" fmla="*/ 3598 w 10000"/>
            <a:gd name="connsiteY4" fmla="*/ 4370 h 10000"/>
            <a:gd name="connsiteX5" fmla="*/ 3037 w 10000"/>
            <a:gd name="connsiteY5" fmla="*/ 4576 h 10000"/>
            <a:gd name="connsiteX6" fmla="*/ 3856 w 10000"/>
            <a:gd name="connsiteY6" fmla="*/ 4744 h 10000"/>
            <a:gd name="connsiteX7" fmla="*/ 2999 w 10000"/>
            <a:gd name="connsiteY7" fmla="*/ 4973 h 10000"/>
            <a:gd name="connsiteX8" fmla="*/ 3669 w 10000"/>
            <a:gd name="connsiteY8" fmla="*/ 5587 h 10000"/>
            <a:gd name="connsiteX9" fmla="*/ 4014 w 10000"/>
            <a:gd name="connsiteY9" fmla="*/ 6195 h 10000"/>
            <a:gd name="connsiteX10" fmla="*/ 4637 w 10000"/>
            <a:gd name="connsiteY10" fmla="*/ 6867 h 10000"/>
            <a:gd name="connsiteX11" fmla="*/ 4853 w 10000"/>
            <a:gd name="connsiteY11" fmla="*/ 7288 h 10000"/>
            <a:gd name="connsiteX12" fmla="*/ 5109 w 10000"/>
            <a:gd name="connsiteY12" fmla="*/ 7310 h 10000"/>
            <a:gd name="connsiteX13" fmla="*/ 5307 w 10000"/>
            <a:gd name="connsiteY13" fmla="*/ 8325 h 10000"/>
            <a:gd name="connsiteX14" fmla="*/ 4267 w 10000"/>
            <a:gd name="connsiteY14" fmla="*/ 8539 h 10000"/>
            <a:gd name="connsiteX15" fmla="*/ 2355 w 10000"/>
            <a:gd name="connsiteY15" fmla="*/ 9173 h 10000"/>
            <a:gd name="connsiteX16" fmla="*/ 262 w 10000"/>
            <a:gd name="connsiteY16" fmla="*/ 9473 h 10000"/>
            <a:gd name="connsiteX17" fmla="*/ 402 w 10000"/>
            <a:gd name="connsiteY17" fmla="*/ 9863 h 10000"/>
            <a:gd name="connsiteX18" fmla="*/ 2635 w 10000"/>
            <a:gd name="connsiteY18" fmla="*/ 10000 h 10000"/>
            <a:gd name="connsiteX19" fmla="*/ 5244 w 10000"/>
            <a:gd name="connsiteY19" fmla="*/ 9968 h 10000"/>
            <a:gd name="connsiteX20" fmla="*/ 7197 w 10000"/>
            <a:gd name="connsiteY20" fmla="*/ 9571 h 10000"/>
            <a:gd name="connsiteX21" fmla="*/ 9894 w 10000"/>
            <a:gd name="connsiteY21" fmla="*/ 9045 h 10000"/>
            <a:gd name="connsiteX22" fmla="*/ 9426 w 10000"/>
            <a:gd name="connsiteY22" fmla="*/ 8588 h 10000"/>
            <a:gd name="connsiteX23" fmla="*/ 9135 w 10000"/>
            <a:gd name="connsiteY23" fmla="*/ 8252 h 10000"/>
            <a:gd name="connsiteX24" fmla="*/ 7597 w 10000"/>
            <a:gd name="connsiteY24" fmla="*/ 8224 h 10000"/>
            <a:gd name="connsiteX25" fmla="*/ 7158 w 10000"/>
            <a:gd name="connsiteY25" fmla="*/ 7224 h 10000"/>
            <a:gd name="connsiteX26" fmla="*/ 7141 w 10000"/>
            <a:gd name="connsiteY26" fmla="*/ 7269 h 10000"/>
            <a:gd name="connsiteX27" fmla="*/ 7193 w 10000"/>
            <a:gd name="connsiteY27" fmla="*/ 6159 h 10000"/>
            <a:gd name="connsiteX28" fmla="*/ 7325 w 10000"/>
            <a:gd name="connsiteY28" fmla="*/ 5765 h 10000"/>
            <a:gd name="connsiteX29" fmla="*/ 7725 w 10000"/>
            <a:gd name="connsiteY29" fmla="*/ 5292 h 10000"/>
            <a:gd name="connsiteX30" fmla="*/ 7332 w 10000"/>
            <a:gd name="connsiteY30" fmla="*/ 5076 h 10000"/>
            <a:gd name="connsiteX31" fmla="*/ 7579 w 10000"/>
            <a:gd name="connsiteY31" fmla="*/ 4998 h 10000"/>
            <a:gd name="connsiteX32" fmla="*/ 7428 w 10000"/>
            <a:gd name="connsiteY32" fmla="*/ 4830 h 10000"/>
            <a:gd name="connsiteX33" fmla="*/ 6400 w 10000"/>
            <a:gd name="connsiteY33" fmla="*/ 4722 h 10000"/>
            <a:gd name="connsiteX34" fmla="*/ 6948 w 10000"/>
            <a:gd name="connsiteY34" fmla="*/ 4507 h 10000"/>
            <a:gd name="connsiteX35" fmla="*/ 5997 w 10000"/>
            <a:gd name="connsiteY35" fmla="*/ 4345 h 10000"/>
            <a:gd name="connsiteX36" fmla="*/ 7262 w 10000"/>
            <a:gd name="connsiteY36" fmla="*/ 4017 h 10000"/>
            <a:gd name="connsiteX37" fmla="*/ 8164 w 10000"/>
            <a:gd name="connsiteY37" fmla="*/ 2847 h 10000"/>
            <a:gd name="connsiteX38" fmla="*/ 8571 w 10000"/>
            <a:gd name="connsiteY38" fmla="*/ 1705 h 10000"/>
            <a:gd name="connsiteX39" fmla="*/ 8606 w 10000"/>
            <a:gd name="connsiteY39" fmla="*/ 793 h 10000"/>
            <a:gd name="connsiteX40" fmla="*/ 7960 w 10000"/>
            <a:gd name="connsiteY40" fmla="*/ 0 h 10000"/>
            <a:gd name="connsiteX41" fmla="*/ 6153 w 10000"/>
            <a:gd name="connsiteY41" fmla="*/ 399 h 10000"/>
            <a:gd name="connsiteX42" fmla="*/ 2501 w 10000"/>
            <a:gd name="connsiteY42" fmla="*/ 744 h 10000"/>
            <a:gd name="connsiteX43" fmla="*/ 626 w 10000"/>
            <a:gd name="connsiteY43" fmla="*/ 1102 h 10000"/>
            <a:gd name="connsiteX0" fmla="*/ 626 w 10000"/>
            <a:gd name="connsiteY0" fmla="*/ 1102 h 10628"/>
            <a:gd name="connsiteX1" fmla="*/ 1676 w 10000"/>
            <a:gd name="connsiteY1" fmla="*/ 1481 h 10628"/>
            <a:gd name="connsiteX2" fmla="*/ 1991 w 10000"/>
            <a:gd name="connsiteY2" fmla="*/ 2461 h 10628"/>
            <a:gd name="connsiteX3" fmla="*/ 2553 w 10000"/>
            <a:gd name="connsiteY3" fmla="*/ 3700 h 10628"/>
            <a:gd name="connsiteX4" fmla="*/ 3598 w 10000"/>
            <a:gd name="connsiteY4" fmla="*/ 4370 h 10628"/>
            <a:gd name="connsiteX5" fmla="*/ 3037 w 10000"/>
            <a:gd name="connsiteY5" fmla="*/ 4576 h 10628"/>
            <a:gd name="connsiteX6" fmla="*/ 3856 w 10000"/>
            <a:gd name="connsiteY6" fmla="*/ 4744 h 10628"/>
            <a:gd name="connsiteX7" fmla="*/ 2999 w 10000"/>
            <a:gd name="connsiteY7" fmla="*/ 4973 h 10628"/>
            <a:gd name="connsiteX8" fmla="*/ 3669 w 10000"/>
            <a:gd name="connsiteY8" fmla="*/ 5587 h 10628"/>
            <a:gd name="connsiteX9" fmla="*/ 4014 w 10000"/>
            <a:gd name="connsiteY9" fmla="*/ 6195 h 10628"/>
            <a:gd name="connsiteX10" fmla="*/ 4637 w 10000"/>
            <a:gd name="connsiteY10" fmla="*/ 6867 h 10628"/>
            <a:gd name="connsiteX11" fmla="*/ 4853 w 10000"/>
            <a:gd name="connsiteY11" fmla="*/ 7288 h 10628"/>
            <a:gd name="connsiteX12" fmla="*/ 5109 w 10000"/>
            <a:gd name="connsiteY12" fmla="*/ 7310 h 10628"/>
            <a:gd name="connsiteX13" fmla="*/ 5307 w 10000"/>
            <a:gd name="connsiteY13" fmla="*/ 8325 h 10628"/>
            <a:gd name="connsiteX14" fmla="*/ 4267 w 10000"/>
            <a:gd name="connsiteY14" fmla="*/ 8539 h 10628"/>
            <a:gd name="connsiteX15" fmla="*/ 2355 w 10000"/>
            <a:gd name="connsiteY15" fmla="*/ 9173 h 10628"/>
            <a:gd name="connsiteX16" fmla="*/ 262 w 10000"/>
            <a:gd name="connsiteY16" fmla="*/ 9473 h 10628"/>
            <a:gd name="connsiteX17" fmla="*/ 402 w 10000"/>
            <a:gd name="connsiteY17" fmla="*/ 9863 h 10628"/>
            <a:gd name="connsiteX18" fmla="*/ 2635 w 10000"/>
            <a:gd name="connsiteY18" fmla="*/ 10000 h 10628"/>
            <a:gd name="connsiteX19" fmla="*/ 5244 w 10000"/>
            <a:gd name="connsiteY19" fmla="*/ 10628 h 10628"/>
            <a:gd name="connsiteX20" fmla="*/ 7197 w 10000"/>
            <a:gd name="connsiteY20" fmla="*/ 9571 h 10628"/>
            <a:gd name="connsiteX21" fmla="*/ 9894 w 10000"/>
            <a:gd name="connsiteY21" fmla="*/ 9045 h 10628"/>
            <a:gd name="connsiteX22" fmla="*/ 9426 w 10000"/>
            <a:gd name="connsiteY22" fmla="*/ 8588 h 10628"/>
            <a:gd name="connsiteX23" fmla="*/ 9135 w 10000"/>
            <a:gd name="connsiteY23" fmla="*/ 8252 h 10628"/>
            <a:gd name="connsiteX24" fmla="*/ 7597 w 10000"/>
            <a:gd name="connsiteY24" fmla="*/ 8224 h 10628"/>
            <a:gd name="connsiteX25" fmla="*/ 7158 w 10000"/>
            <a:gd name="connsiteY25" fmla="*/ 7224 h 10628"/>
            <a:gd name="connsiteX26" fmla="*/ 7141 w 10000"/>
            <a:gd name="connsiteY26" fmla="*/ 7269 h 10628"/>
            <a:gd name="connsiteX27" fmla="*/ 7193 w 10000"/>
            <a:gd name="connsiteY27" fmla="*/ 6159 h 10628"/>
            <a:gd name="connsiteX28" fmla="*/ 7325 w 10000"/>
            <a:gd name="connsiteY28" fmla="*/ 5765 h 10628"/>
            <a:gd name="connsiteX29" fmla="*/ 7725 w 10000"/>
            <a:gd name="connsiteY29" fmla="*/ 5292 h 10628"/>
            <a:gd name="connsiteX30" fmla="*/ 7332 w 10000"/>
            <a:gd name="connsiteY30" fmla="*/ 5076 h 10628"/>
            <a:gd name="connsiteX31" fmla="*/ 7579 w 10000"/>
            <a:gd name="connsiteY31" fmla="*/ 4998 h 10628"/>
            <a:gd name="connsiteX32" fmla="*/ 7428 w 10000"/>
            <a:gd name="connsiteY32" fmla="*/ 4830 h 10628"/>
            <a:gd name="connsiteX33" fmla="*/ 6400 w 10000"/>
            <a:gd name="connsiteY33" fmla="*/ 4722 h 10628"/>
            <a:gd name="connsiteX34" fmla="*/ 6948 w 10000"/>
            <a:gd name="connsiteY34" fmla="*/ 4507 h 10628"/>
            <a:gd name="connsiteX35" fmla="*/ 5997 w 10000"/>
            <a:gd name="connsiteY35" fmla="*/ 4345 h 10628"/>
            <a:gd name="connsiteX36" fmla="*/ 7262 w 10000"/>
            <a:gd name="connsiteY36" fmla="*/ 4017 h 10628"/>
            <a:gd name="connsiteX37" fmla="*/ 8164 w 10000"/>
            <a:gd name="connsiteY37" fmla="*/ 2847 h 10628"/>
            <a:gd name="connsiteX38" fmla="*/ 8571 w 10000"/>
            <a:gd name="connsiteY38" fmla="*/ 1705 h 10628"/>
            <a:gd name="connsiteX39" fmla="*/ 8606 w 10000"/>
            <a:gd name="connsiteY39" fmla="*/ 793 h 10628"/>
            <a:gd name="connsiteX40" fmla="*/ 7960 w 10000"/>
            <a:gd name="connsiteY40" fmla="*/ 0 h 10628"/>
            <a:gd name="connsiteX41" fmla="*/ 6153 w 10000"/>
            <a:gd name="connsiteY41" fmla="*/ 399 h 10628"/>
            <a:gd name="connsiteX42" fmla="*/ 2501 w 10000"/>
            <a:gd name="connsiteY42" fmla="*/ 744 h 10628"/>
            <a:gd name="connsiteX43" fmla="*/ 626 w 10000"/>
            <a:gd name="connsiteY43" fmla="*/ 1102 h 10628"/>
            <a:gd name="connsiteX0" fmla="*/ 626 w 10000"/>
            <a:gd name="connsiteY0" fmla="*/ 1102 h 10639"/>
            <a:gd name="connsiteX1" fmla="*/ 1676 w 10000"/>
            <a:gd name="connsiteY1" fmla="*/ 1481 h 10639"/>
            <a:gd name="connsiteX2" fmla="*/ 1991 w 10000"/>
            <a:gd name="connsiteY2" fmla="*/ 2461 h 10639"/>
            <a:gd name="connsiteX3" fmla="*/ 2553 w 10000"/>
            <a:gd name="connsiteY3" fmla="*/ 3700 h 10639"/>
            <a:gd name="connsiteX4" fmla="*/ 3598 w 10000"/>
            <a:gd name="connsiteY4" fmla="*/ 4370 h 10639"/>
            <a:gd name="connsiteX5" fmla="*/ 3037 w 10000"/>
            <a:gd name="connsiteY5" fmla="*/ 4576 h 10639"/>
            <a:gd name="connsiteX6" fmla="*/ 3856 w 10000"/>
            <a:gd name="connsiteY6" fmla="*/ 4744 h 10639"/>
            <a:gd name="connsiteX7" fmla="*/ 2999 w 10000"/>
            <a:gd name="connsiteY7" fmla="*/ 4973 h 10639"/>
            <a:gd name="connsiteX8" fmla="*/ 3669 w 10000"/>
            <a:gd name="connsiteY8" fmla="*/ 5587 h 10639"/>
            <a:gd name="connsiteX9" fmla="*/ 4014 w 10000"/>
            <a:gd name="connsiteY9" fmla="*/ 6195 h 10639"/>
            <a:gd name="connsiteX10" fmla="*/ 4637 w 10000"/>
            <a:gd name="connsiteY10" fmla="*/ 6867 h 10639"/>
            <a:gd name="connsiteX11" fmla="*/ 4853 w 10000"/>
            <a:gd name="connsiteY11" fmla="*/ 7288 h 10639"/>
            <a:gd name="connsiteX12" fmla="*/ 5109 w 10000"/>
            <a:gd name="connsiteY12" fmla="*/ 7310 h 10639"/>
            <a:gd name="connsiteX13" fmla="*/ 5307 w 10000"/>
            <a:gd name="connsiteY13" fmla="*/ 8325 h 10639"/>
            <a:gd name="connsiteX14" fmla="*/ 4267 w 10000"/>
            <a:gd name="connsiteY14" fmla="*/ 8539 h 10639"/>
            <a:gd name="connsiteX15" fmla="*/ 2355 w 10000"/>
            <a:gd name="connsiteY15" fmla="*/ 9173 h 10639"/>
            <a:gd name="connsiteX16" fmla="*/ 262 w 10000"/>
            <a:gd name="connsiteY16" fmla="*/ 9473 h 10639"/>
            <a:gd name="connsiteX17" fmla="*/ 402 w 10000"/>
            <a:gd name="connsiteY17" fmla="*/ 9863 h 10639"/>
            <a:gd name="connsiteX18" fmla="*/ 2635 w 10000"/>
            <a:gd name="connsiteY18" fmla="*/ 10000 h 10639"/>
            <a:gd name="connsiteX19" fmla="*/ 5244 w 10000"/>
            <a:gd name="connsiteY19" fmla="*/ 10628 h 10639"/>
            <a:gd name="connsiteX20" fmla="*/ 7197 w 10000"/>
            <a:gd name="connsiteY20" fmla="*/ 10354 h 10639"/>
            <a:gd name="connsiteX21" fmla="*/ 9894 w 10000"/>
            <a:gd name="connsiteY21" fmla="*/ 9045 h 10639"/>
            <a:gd name="connsiteX22" fmla="*/ 9426 w 10000"/>
            <a:gd name="connsiteY22" fmla="*/ 8588 h 10639"/>
            <a:gd name="connsiteX23" fmla="*/ 9135 w 10000"/>
            <a:gd name="connsiteY23" fmla="*/ 8252 h 10639"/>
            <a:gd name="connsiteX24" fmla="*/ 7597 w 10000"/>
            <a:gd name="connsiteY24" fmla="*/ 8224 h 10639"/>
            <a:gd name="connsiteX25" fmla="*/ 7158 w 10000"/>
            <a:gd name="connsiteY25" fmla="*/ 7224 h 10639"/>
            <a:gd name="connsiteX26" fmla="*/ 7141 w 10000"/>
            <a:gd name="connsiteY26" fmla="*/ 7269 h 10639"/>
            <a:gd name="connsiteX27" fmla="*/ 7193 w 10000"/>
            <a:gd name="connsiteY27" fmla="*/ 6159 h 10639"/>
            <a:gd name="connsiteX28" fmla="*/ 7325 w 10000"/>
            <a:gd name="connsiteY28" fmla="*/ 5765 h 10639"/>
            <a:gd name="connsiteX29" fmla="*/ 7725 w 10000"/>
            <a:gd name="connsiteY29" fmla="*/ 5292 h 10639"/>
            <a:gd name="connsiteX30" fmla="*/ 7332 w 10000"/>
            <a:gd name="connsiteY30" fmla="*/ 5076 h 10639"/>
            <a:gd name="connsiteX31" fmla="*/ 7579 w 10000"/>
            <a:gd name="connsiteY31" fmla="*/ 4998 h 10639"/>
            <a:gd name="connsiteX32" fmla="*/ 7428 w 10000"/>
            <a:gd name="connsiteY32" fmla="*/ 4830 h 10639"/>
            <a:gd name="connsiteX33" fmla="*/ 6400 w 10000"/>
            <a:gd name="connsiteY33" fmla="*/ 4722 h 10639"/>
            <a:gd name="connsiteX34" fmla="*/ 6948 w 10000"/>
            <a:gd name="connsiteY34" fmla="*/ 4507 h 10639"/>
            <a:gd name="connsiteX35" fmla="*/ 5997 w 10000"/>
            <a:gd name="connsiteY35" fmla="*/ 4345 h 10639"/>
            <a:gd name="connsiteX36" fmla="*/ 7262 w 10000"/>
            <a:gd name="connsiteY36" fmla="*/ 4017 h 10639"/>
            <a:gd name="connsiteX37" fmla="*/ 8164 w 10000"/>
            <a:gd name="connsiteY37" fmla="*/ 2847 h 10639"/>
            <a:gd name="connsiteX38" fmla="*/ 8571 w 10000"/>
            <a:gd name="connsiteY38" fmla="*/ 1705 h 10639"/>
            <a:gd name="connsiteX39" fmla="*/ 8606 w 10000"/>
            <a:gd name="connsiteY39" fmla="*/ 793 h 10639"/>
            <a:gd name="connsiteX40" fmla="*/ 7960 w 10000"/>
            <a:gd name="connsiteY40" fmla="*/ 0 h 10639"/>
            <a:gd name="connsiteX41" fmla="*/ 6153 w 10000"/>
            <a:gd name="connsiteY41" fmla="*/ 399 h 10639"/>
            <a:gd name="connsiteX42" fmla="*/ 2501 w 10000"/>
            <a:gd name="connsiteY42" fmla="*/ 744 h 10639"/>
            <a:gd name="connsiteX43" fmla="*/ 626 w 10000"/>
            <a:gd name="connsiteY43" fmla="*/ 1102 h 10639"/>
            <a:gd name="connsiteX0" fmla="*/ 638 w 10012"/>
            <a:gd name="connsiteY0" fmla="*/ 1102 h 10629"/>
            <a:gd name="connsiteX1" fmla="*/ 1688 w 10012"/>
            <a:gd name="connsiteY1" fmla="*/ 1481 h 10629"/>
            <a:gd name="connsiteX2" fmla="*/ 2003 w 10012"/>
            <a:gd name="connsiteY2" fmla="*/ 2461 h 10629"/>
            <a:gd name="connsiteX3" fmla="*/ 2565 w 10012"/>
            <a:gd name="connsiteY3" fmla="*/ 3700 h 10629"/>
            <a:gd name="connsiteX4" fmla="*/ 3610 w 10012"/>
            <a:gd name="connsiteY4" fmla="*/ 4370 h 10629"/>
            <a:gd name="connsiteX5" fmla="*/ 3049 w 10012"/>
            <a:gd name="connsiteY5" fmla="*/ 4576 h 10629"/>
            <a:gd name="connsiteX6" fmla="*/ 3868 w 10012"/>
            <a:gd name="connsiteY6" fmla="*/ 4744 h 10629"/>
            <a:gd name="connsiteX7" fmla="*/ 3011 w 10012"/>
            <a:gd name="connsiteY7" fmla="*/ 4973 h 10629"/>
            <a:gd name="connsiteX8" fmla="*/ 3681 w 10012"/>
            <a:gd name="connsiteY8" fmla="*/ 5587 h 10629"/>
            <a:gd name="connsiteX9" fmla="*/ 4026 w 10012"/>
            <a:gd name="connsiteY9" fmla="*/ 6195 h 10629"/>
            <a:gd name="connsiteX10" fmla="*/ 4649 w 10012"/>
            <a:gd name="connsiteY10" fmla="*/ 6867 h 10629"/>
            <a:gd name="connsiteX11" fmla="*/ 4865 w 10012"/>
            <a:gd name="connsiteY11" fmla="*/ 7288 h 10629"/>
            <a:gd name="connsiteX12" fmla="*/ 5121 w 10012"/>
            <a:gd name="connsiteY12" fmla="*/ 7310 h 10629"/>
            <a:gd name="connsiteX13" fmla="*/ 5319 w 10012"/>
            <a:gd name="connsiteY13" fmla="*/ 8325 h 10629"/>
            <a:gd name="connsiteX14" fmla="*/ 4279 w 10012"/>
            <a:gd name="connsiteY14" fmla="*/ 8539 h 10629"/>
            <a:gd name="connsiteX15" fmla="*/ 2367 w 10012"/>
            <a:gd name="connsiteY15" fmla="*/ 9173 h 10629"/>
            <a:gd name="connsiteX16" fmla="*/ 274 w 10012"/>
            <a:gd name="connsiteY16" fmla="*/ 9473 h 10629"/>
            <a:gd name="connsiteX17" fmla="*/ 414 w 10012"/>
            <a:gd name="connsiteY17" fmla="*/ 9863 h 10629"/>
            <a:gd name="connsiteX18" fmla="*/ 2898 w 10012"/>
            <a:gd name="connsiteY18" fmla="*/ 10445 h 10629"/>
            <a:gd name="connsiteX19" fmla="*/ 5256 w 10012"/>
            <a:gd name="connsiteY19" fmla="*/ 10628 h 10629"/>
            <a:gd name="connsiteX20" fmla="*/ 7209 w 10012"/>
            <a:gd name="connsiteY20" fmla="*/ 10354 h 10629"/>
            <a:gd name="connsiteX21" fmla="*/ 9906 w 10012"/>
            <a:gd name="connsiteY21" fmla="*/ 9045 h 10629"/>
            <a:gd name="connsiteX22" fmla="*/ 9438 w 10012"/>
            <a:gd name="connsiteY22" fmla="*/ 8588 h 10629"/>
            <a:gd name="connsiteX23" fmla="*/ 9147 w 10012"/>
            <a:gd name="connsiteY23" fmla="*/ 8252 h 10629"/>
            <a:gd name="connsiteX24" fmla="*/ 7609 w 10012"/>
            <a:gd name="connsiteY24" fmla="*/ 8224 h 10629"/>
            <a:gd name="connsiteX25" fmla="*/ 7170 w 10012"/>
            <a:gd name="connsiteY25" fmla="*/ 7224 h 10629"/>
            <a:gd name="connsiteX26" fmla="*/ 7153 w 10012"/>
            <a:gd name="connsiteY26" fmla="*/ 7269 h 10629"/>
            <a:gd name="connsiteX27" fmla="*/ 7205 w 10012"/>
            <a:gd name="connsiteY27" fmla="*/ 6159 h 10629"/>
            <a:gd name="connsiteX28" fmla="*/ 7337 w 10012"/>
            <a:gd name="connsiteY28" fmla="*/ 5765 h 10629"/>
            <a:gd name="connsiteX29" fmla="*/ 7737 w 10012"/>
            <a:gd name="connsiteY29" fmla="*/ 5292 h 10629"/>
            <a:gd name="connsiteX30" fmla="*/ 7344 w 10012"/>
            <a:gd name="connsiteY30" fmla="*/ 5076 h 10629"/>
            <a:gd name="connsiteX31" fmla="*/ 7591 w 10012"/>
            <a:gd name="connsiteY31" fmla="*/ 4998 h 10629"/>
            <a:gd name="connsiteX32" fmla="*/ 7440 w 10012"/>
            <a:gd name="connsiteY32" fmla="*/ 4830 h 10629"/>
            <a:gd name="connsiteX33" fmla="*/ 6412 w 10012"/>
            <a:gd name="connsiteY33" fmla="*/ 4722 h 10629"/>
            <a:gd name="connsiteX34" fmla="*/ 6960 w 10012"/>
            <a:gd name="connsiteY34" fmla="*/ 4507 h 10629"/>
            <a:gd name="connsiteX35" fmla="*/ 6009 w 10012"/>
            <a:gd name="connsiteY35" fmla="*/ 4345 h 10629"/>
            <a:gd name="connsiteX36" fmla="*/ 7274 w 10012"/>
            <a:gd name="connsiteY36" fmla="*/ 4017 h 10629"/>
            <a:gd name="connsiteX37" fmla="*/ 8176 w 10012"/>
            <a:gd name="connsiteY37" fmla="*/ 2847 h 10629"/>
            <a:gd name="connsiteX38" fmla="*/ 8583 w 10012"/>
            <a:gd name="connsiteY38" fmla="*/ 1705 h 10629"/>
            <a:gd name="connsiteX39" fmla="*/ 8618 w 10012"/>
            <a:gd name="connsiteY39" fmla="*/ 793 h 10629"/>
            <a:gd name="connsiteX40" fmla="*/ 7972 w 10012"/>
            <a:gd name="connsiteY40" fmla="*/ 0 h 10629"/>
            <a:gd name="connsiteX41" fmla="*/ 6165 w 10012"/>
            <a:gd name="connsiteY41" fmla="*/ 399 h 10629"/>
            <a:gd name="connsiteX42" fmla="*/ 2513 w 10012"/>
            <a:gd name="connsiteY42" fmla="*/ 744 h 10629"/>
            <a:gd name="connsiteX43" fmla="*/ 638 w 10012"/>
            <a:gd name="connsiteY43" fmla="*/ 1102 h 10629"/>
            <a:gd name="connsiteX0" fmla="*/ 538 w 9912"/>
            <a:gd name="connsiteY0" fmla="*/ 1102 h 10629"/>
            <a:gd name="connsiteX1" fmla="*/ 1588 w 9912"/>
            <a:gd name="connsiteY1" fmla="*/ 1481 h 10629"/>
            <a:gd name="connsiteX2" fmla="*/ 1903 w 9912"/>
            <a:gd name="connsiteY2" fmla="*/ 2461 h 10629"/>
            <a:gd name="connsiteX3" fmla="*/ 2465 w 9912"/>
            <a:gd name="connsiteY3" fmla="*/ 3700 h 10629"/>
            <a:gd name="connsiteX4" fmla="*/ 3510 w 9912"/>
            <a:gd name="connsiteY4" fmla="*/ 4370 h 10629"/>
            <a:gd name="connsiteX5" fmla="*/ 2949 w 9912"/>
            <a:gd name="connsiteY5" fmla="*/ 4576 h 10629"/>
            <a:gd name="connsiteX6" fmla="*/ 3768 w 9912"/>
            <a:gd name="connsiteY6" fmla="*/ 4744 h 10629"/>
            <a:gd name="connsiteX7" fmla="*/ 2911 w 9912"/>
            <a:gd name="connsiteY7" fmla="*/ 4973 h 10629"/>
            <a:gd name="connsiteX8" fmla="*/ 3581 w 9912"/>
            <a:gd name="connsiteY8" fmla="*/ 5587 h 10629"/>
            <a:gd name="connsiteX9" fmla="*/ 3926 w 9912"/>
            <a:gd name="connsiteY9" fmla="*/ 6195 h 10629"/>
            <a:gd name="connsiteX10" fmla="*/ 4549 w 9912"/>
            <a:gd name="connsiteY10" fmla="*/ 6867 h 10629"/>
            <a:gd name="connsiteX11" fmla="*/ 4765 w 9912"/>
            <a:gd name="connsiteY11" fmla="*/ 7288 h 10629"/>
            <a:gd name="connsiteX12" fmla="*/ 5021 w 9912"/>
            <a:gd name="connsiteY12" fmla="*/ 7310 h 10629"/>
            <a:gd name="connsiteX13" fmla="*/ 5219 w 9912"/>
            <a:gd name="connsiteY13" fmla="*/ 8325 h 10629"/>
            <a:gd name="connsiteX14" fmla="*/ 4179 w 9912"/>
            <a:gd name="connsiteY14" fmla="*/ 8539 h 10629"/>
            <a:gd name="connsiteX15" fmla="*/ 2267 w 9912"/>
            <a:gd name="connsiteY15" fmla="*/ 9173 h 10629"/>
            <a:gd name="connsiteX16" fmla="*/ 174 w 9912"/>
            <a:gd name="connsiteY16" fmla="*/ 9473 h 10629"/>
            <a:gd name="connsiteX17" fmla="*/ 691 w 9912"/>
            <a:gd name="connsiteY17" fmla="*/ 10293 h 10629"/>
            <a:gd name="connsiteX18" fmla="*/ 2798 w 9912"/>
            <a:gd name="connsiteY18" fmla="*/ 10445 h 10629"/>
            <a:gd name="connsiteX19" fmla="*/ 5156 w 9912"/>
            <a:gd name="connsiteY19" fmla="*/ 10628 h 10629"/>
            <a:gd name="connsiteX20" fmla="*/ 7109 w 9912"/>
            <a:gd name="connsiteY20" fmla="*/ 10354 h 10629"/>
            <a:gd name="connsiteX21" fmla="*/ 9806 w 9912"/>
            <a:gd name="connsiteY21" fmla="*/ 9045 h 10629"/>
            <a:gd name="connsiteX22" fmla="*/ 9338 w 9912"/>
            <a:gd name="connsiteY22" fmla="*/ 8588 h 10629"/>
            <a:gd name="connsiteX23" fmla="*/ 9047 w 9912"/>
            <a:gd name="connsiteY23" fmla="*/ 8252 h 10629"/>
            <a:gd name="connsiteX24" fmla="*/ 7509 w 9912"/>
            <a:gd name="connsiteY24" fmla="*/ 8224 h 10629"/>
            <a:gd name="connsiteX25" fmla="*/ 7070 w 9912"/>
            <a:gd name="connsiteY25" fmla="*/ 7224 h 10629"/>
            <a:gd name="connsiteX26" fmla="*/ 7053 w 9912"/>
            <a:gd name="connsiteY26" fmla="*/ 7269 h 10629"/>
            <a:gd name="connsiteX27" fmla="*/ 7105 w 9912"/>
            <a:gd name="connsiteY27" fmla="*/ 6159 h 10629"/>
            <a:gd name="connsiteX28" fmla="*/ 7237 w 9912"/>
            <a:gd name="connsiteY28" fmla="*/ 5765 h 10629"/>
            <a:gd name="connsiteX29" fmla="*/ 7637 w 9912"/>
            <a:gd name="connsiteY29" fmla="*/ 5292 h 10629"/>
            <a:gd name="connsiteX30" fmla="*/ 7244 w 9912"/>
            <a:gd name="connsiteY30" fmla="*/ 5076 h 10629"/>
            <a:gd name="connsiteX31" fmla="*/ 7491 w 9912"/>
            <a:gd name="connsiteY31" fmla="*/ 4998 h 10629"/>
            <a:gd name="connsiteX32" fmla="*/ 7340 w 9912"/>
            <a:gd name="connsiteY32" fmla="*/ 4830 h 10629"/>
            <a:gd name="connsiteX33" fmla="*/ 6312 w 9912"/>
            <a:gd name="connsiteY33" fmla="*/ 4722 h 10629"/>
            <a:gd name="connsiteX34" fmla="*/ 6860 w 9912"/>
            <a:gd name="connsiteY34" fmla="*/ 4507 h 10629"/>
            <a:gd name="connsiteX35" fmla="*/ 5909 w 9912"/>
            <a:gd name="connsiteY35" fmla="*/ 4345 h 10629"/>
            <a:gd name="connsiteX36" fmla="*/ 7174 w 9912"/>
            <a:gd name="connsiteY36" fmla="*/ 4017 h 10629"/>
            <a:gd name="connsiteX37" fmla="*/ 8076 w 9912"/>
            <a:gd name="connsiteY37" fmla="*/ 2847 h 10629"/>
            <a:gd name="connsiteX38" fmla="*/ 8483 w 9912"/>
            <a:gd name="connsiteY38" fmla="*/ 1705 h 10629"/>
            <a:gd name="connsiteX39" fmla="*/ 8518 w 9912"/>
            <a:gd name="connsiteY39" fmla="*/ 793 h 10629"/>
            <a:gd name="connsiteX40" fmla="*/ 7872 w 9912"/>
            <a:gd name="connsiteY40" fmla="*/ 0 h 10629"/>
            <a:gd name="connsiteX41" fmla="*/ 6065 w 9912"/>
            <a:gd name="connsiteY41" fmla="*/ 399 h 10629"/>
            <a:gd name="connsiteX42" fmla="*/ 2413 w 9912"/>
            <a:gd name="connsiteY42" fmla="*/ 744 h 10629"/>
            <a:gd name="connsiteX43" fmla="*/ 538 w 9912"/>
            <a:gd name="connsiteY43" fmla="*/ 1102 h 10629"/>
            <a:gd name="connsiteX0" fmla="*/ 125 w 9581"/>
            <a:gd name="connsiteY0" fmla="*/ 1037 h 10000"/>
            <a:gd name="connsiteX1" fmla="*/ 1184 w 9581"/>
            <a:gd name="connsiteY1" fmla="*/ 1393 h 10000"/>
            <a:gd name="connsiteX2" fmla="*/ 1502 w 9581"/>
            <a:gd name="connsiteY2" fmla="*/ 2315 h 10000"/>
            <a:gd name="connsiteX3" fmla="*/ 2069 w 9581"/>
            <a:gd name="connsiteY3" fmla="*/ 3481 h 10000"/>
            <a:gd name="connsiteX4" fmla="*/ 3123 w 9581"/>
            <a:gd name="connsiteY4" fmla="*/ 4111 h 10000"/>
            <a:gd name="connsiteX5" fmla="*/ 2557 w 9581"/>
            <a:gd name="connsiteY5" fmla="*/ 4305 h 10000"/>
            <a:gd name="connsiteX6" fmla="*/ 3383 w 9581"/>
            <a:gd name="connsiteY6" fmla="*/ 4463 h 10000"/>
            <a:gd name="connsiteX7" fmla="*/ 2519 w 9581"/>
            <a:gd name="connsiteY7" fmla="*/ 4679 h 10000"/>
            <a:gd name="connsiteX8" fmla="*/ 3195 w 9581"/>
            <a:gd name="connsiteY8" fmla="*/ 5256 h 10000"/>
            <a:gd name="connsiteX9" fmla="*/ 3543 w 9581"/>
            <a:gd name="connsiteY9" fmla="*/ 5828 h 10000"/>
            <a:gd name="connsiteX10" fmla="*/ 4171 w 9581"/>
            <a:gd name="connsiteY10" fmla="*/ 6461 h 10000"/>
            <a:gd name="connsiteX11" fmla="*/ 4389 w 9581"/>
            <a:gd name="connsiteY11" fmla="*/ 6857 h 10000"/>
            <a:gd name="connsiteX12" fmla="*/ 4648 w 9581"/>
            <a:gd name="connsiteY12" fmla="*/ 6877 h 10000"/>
            <a:gd name="connsiteX13" fmla="*/ 4847 w 9581"/>
            <a:gd name="connsiteY13" fmla="*/ 7832 h 10000"/>
            <a:gd name="connsiteX14" fmla="*/ 3798 w 9581"/>
            <a:gd name="connsiteY14" fmla="*/ 8034 h 10000"/>
            <a:gd name="connsiteX15" fmla="*/ 1869 w 9581"/>
            <a:gd name="connsiteY15" fmla="*/ 8630 h 10000"/>
            <a:gd name="connsiteX16" fmla="*/ 328 w 9581"/>
            <a:gd name="connsiteY16" fmla="*/ 9259 h 10000"/>
            <a:gd name="connsiteX17" fmla="*/ 279 w 9581"/>
            <a:gd name="connsiteY17" fmla="*/ 9684 h 10000"/>
            <a:gd name="connsiteX18" fmla="*/ 2405 w 9581"/>
            <a:gd name="connsiteY18" fmla="*/ 9827 h 10000"/>
            <a:gd name="connsiteX19" fmla="*/ 4784 w 9581"/>
            <a:gd name="connsiteY19" fmla="*/ 9999 h 10000"/>
            <a:gd name="connsiteX20" fmla="*/ 6754 w 9581"/>
            <a:gd name="connsiteY20" fmla="*/ 9741 h 10000"/>
            <a:gd name="connsiteX21" fmla="*/ 9475 w 9581"/>
            <a:gd name="connsiteY21" fmla="*/ 8510 h 10000"/>
            <a:gd name="connsiteX22" fmla="*/ 9003 w 9581"/>
            <a:gd name="connsiteY22" fmla="*/ 8080 h 10000"/>
            <a:gd name="connsiteX23" fmla="*/ 8709 w 9581"/>
            <a:gd name="connsiteY23" fmla="*/ 7764 h 10000"/>
            <a:gd name="connsiteX24" fmla="*/ 7158 w 9581"/>
            <a:gd name="connsiteY24" fmla="*/ 7737 h 10000"/>
            <a:gd name="connsiteX25" fmla="*/ 6715 w 9581"/>
            <a:gd name="connsiteY25" fmla="*/ 6797 h 10000"/>
            <a:gd name="connsiteX26" fmla="*/ 6698 w 9581"/>
            <a:gd name="connsiteY26" fmla="*/ 6839 h 10000"/>
            <a:gd name="connsiteX27" fmla="*/ 6750 w 9581"/>
            <a:gd name="connsiteY27" fmla="*/ 5795 h 10000"/>
            <a:gd name="connsiteX28" fmla="*/ 6883 w 9581"/>
            <a:gd name="connsiteY28" fmla="*/ 5424 h 10000"/>
            <a:gd name="connsiteX29" fmla="*/ 7287 w 9581"/>
            <a:gd name="connsiteY29" fmla="*/ 4979 h 10000"/>
            <a:gd name="connsiteX30" fmla="*/ 6890 w 9581"/>
            <a:gd name="connsiteY30" fmla="*/ 4776 h 10000"/>
            <a:gd name="connsiteX31" fmla="*/ 7140 w 9581"/>
            <a:gd name="connsiteY31" fmla="*/ 4702 h 10000"/>
            <a:gd name="connsiteX32" fmla="*/ 6987 w 9581"/>
            <a:gd name="connsiteY32" fmla="*/ 4544 h 10000"/>
            <a:gd name="connsiteX33" fmla="*/ 5950 w 9581"/>
            <a:gd name="connsiteY33" fmla="*/ 4443 h 10000"/>
            <a:gd name="connsiteX34" fmla="*/ 6503 w 9581"/>
            <a:gd name="connsiteY34" fmla="*/ 4240 h 10000"/>
            <a:gd name="connsiteX35" fmla="*/ 5543 w 9581"/>
            <a:gd name="connsiteY35" fmla="*/ 4088 h 10000"/>
            <a:gd name="connsiteX36" fmla="*/ 6820 w 9581"/>
            <a:gd name="connsiteY36" fmla="*/ 3779 h 10000"/>
            <a:gd name="connsiteX37" fmla="*/ 7730 w 9581"/>
            <a:gd name="connsiteY37" fmla="*/ 2679 h 10000"/>
            <a:gd name="connsiteX38" fmla="*/ 8140 w 9581"/>
            <a:gd name="connsiteY38" fmla="*/ 1604 h 10000"/>
            <a:gd name="connsiteX39" fmla="*/ 8176 w 9581"/>
            <a:gd name="connsiteY39" fmla="*/ 746 h 10000"/>
            <a:gd name="connsiteX40" fmla="*/ 7524 w 9581"/>
            <a:gd name="connsiteY40" fmla="*/ 0 h 10000"/>
            <a:gd name="connsiteX41" fmla="*/ 5701 w 9581"/>
            <a:gd name="connsiteY41" fmla="*/ 375 h 10000"/>
            <a:gd name="connsiteX42" fmla="*/ 2016 w 9581"/>
            <a:gd name="connsiteY42" fmla="*/ 700 h 10000"/>
            <a:gd name="connsiteX43" fmla="*/ 125 w 9581"/>
            <a:gd name="connsiteY43" fmla="*/ 1037 h 10000"/>
            <a:gd name="connsiteX0" fmla="*/ 130 w 10000"/>
            <a:gd name="connsiteY0" fmla="*/ 1037 h 10000"/>
            <a:gd name="connsiteX1" fmla="*/ 1236 w 10000"/>
            <a:gd name="connsiteY1" fmla="*/ 1393 h 10000"/>
            <a:gd name="connsiteX2" fmla="*/ 1568 w 10000"/>
            <a:gd name="connsiteY2" fmla="*/ 2315 h 10000"/>
            <a:gd name="connsiteX3" fmla="*/ 2159 w 10000"/>
            <a:gd name="connsiteY3" fmla="*/ 3481 h 10000"/>
            <a:gd name="connsiteX4" fmla="*/ 3260 w 10000"/>
            <a:gd name="connsiteY4" fmla="*/ 4111 h 10000"/>
            <a:gd name="connsiteX5" fmla="*/ 2669 w 10000"/>
            <a:gd name="connsiteY5" fmla="*/ 4305 h 10000"/>
            <a:gd name="connsiteX6" fmla="*/ 3531 w 10000"/>
            <a:gd name="connsiteY6" fmla="*/ 4463 h 10000"/>
            <a:gd name="connsiteX7" fmla="*/ 2629 w 10000"/>
            <a:gd name="connsiteY7" fmla="*/ 4679 h 10000"/>
            <a:gd name="connsiteX8" fmla="*/ 3335 w 10000"/>
            <a:gd name="connsiteY8" fmla="*/ 5256 h 10000"/>
            <a:gd name="connsiteX9" fmla="*/ 3698 w 10000"/>
            <a:gd name="connsiteY9" fmla="*/ 5828 h 10000"/>
            <a:gd name="connsiteX10" fmla="*/ 4353 w 10000"/>
            <a:gd name="connsiteY10" fmla="*/ 6461 h 10000"/>
            <a:gd name="connsiteX11" fmla="*/ 4581 w 10000"/>
            <a:gd name="connsiteY11" fmla="*/ 6857 h 10000"/>
            <a:gd name="connsiteX12" fmla="*/ 4851 w 10000"/>
            <a:gd name="connsiteY12" fmla="*/ 6877 h 10000"/>
            <a:gd name="connsiteX13" fmla="*/ 5059 w 10000"/>
            <a:gd name="connsiteY13" fmla="*/ 7832 h 10000"/>
            <a:gd name="connsiteX14" fmla="*/ 3964 w 10000"/>
            <a:gd name="connsiteY14" fmla="*/ 8034 h 10000"/>
            <a:gd name="connsiteX15" fmla="*/ 2282 w 10000"/>
            <a:gd name="connsiteY15" fmla="*/ 8890 h 10000"/>
            <a:gd name="connsiteX16" fmla="*/ 342 w 10000"/>
            <a:gd name="connsiteY16" fmla="*/ 9259 h 10000"/>
            <a:gd name="connsiteX17" fmla="*/ 291 w 10000"/>
            <a:gd name="connsiteY17" fmla="*/ 9684 h 10000"/>
            <a:gd name="connsiteX18" fmla="*/ 2510 w 10000"/>
            <a:gd name="connsiteY18" fmla="*/ 9827 h 10000"/>
            <a:gd name="connsiteX19" fmla="*/ 4993 w 10000"/>
            <a:gd name="connsiteY19" fmla="*/ 9999 h 10000"/>
            <a:gd name="connsiteX20" fmla="*/ 7049 w 10000"/>
            <a:gd name="connsiteY20" fmla="*/ 9741 h 10000"/>
            <a:gd name="connsiteX21" fmla="*/ 9889 w 10000"/>
            <a:gd name="connsiteY21" fmla="*/ 8510 h 10000"/>
            <a:gd name="connsiteX22" fmla="*/ 9397 w 10000"/>
            <a:gd name="connsiteY22" fmla="*/ 8080 h 10000"/>
            <a:gd name="connsiteX23" fmla="*/ 9090 w 10000"/>
            <a:gd name="connsiteY23" fmla="*/ 7764 h 10000"/>
            <a:gd name="connsiteX24" fmla="*/ 7471 w 10000"/>
            <a:gd name="connsiteY24" fmla="*/ 7737 h 10000"/>
            <a:gd name="connsiteX25" fmla="*/ 7009 w 10000"/>
            <a:gd name="connsiteY25" fmla="*/ 6797 h 10000"/>
            <a:gd name="connsiteX26" fmla="*/ 6991 w 10000"/>
            <a:gd name="connsiteY26" fmla="*/ 6839 h 10000"/>
            <a:gd name="connsiteX27" fmla="*/ 7045 w 10000"/>
            <a:gd name="connsiteY27" fmla="*/ 5795 h 10000"/>
            <a:gd name="connsiteX28" fmla="*/ 7184 w 10000"/>
            <a:gd name="connsiteY28" fmla="*/ 5424 h 10000"/>
            <a:gd name="connsiteX29" fmla="*/ 7606 w 10000"/>
            <a:gd name="connsiteY29" fmla="*/ 4979 h 10000"/>
            <a:gd name="connsiteX30" fmla="*/ 7191 w 10000"/>
            <a:gd name="connsiteY30" fmla="*/ 4776 h 10000"/>
            <a:gd name="connsiteX31" fmla="*/ 7452 w 10000"/>
            <a:gd name="connsiteY31" fmla="*/ 4702 h 10000"/>
            <a:gd name="connsiteX32" fmla="*/ 7293 w 10000"/>
            <a:gd name="connsiteY32" fmla="*/ 4544 h 10000"/>
            <a:gd name="connsiteX33" fmla="*/ 6210 w 10000"/>
            <a:gd name="connsiteY33" fmla="*/ 4443 h 10000"/>
            <a:gd name="connsiteX34" fmla="*/ 6787 w 10000"/>
            <a:gd name="connsiteY34" fmla="*/ 4240 h 10000"/>
            <a:gd name="connsiteX35" fmla="*/ 5785 w 10000"/>
            <a:gd name="connsiteY35" fmla="*/ 4088 h 10000"/>
            <a:gd name="connsiteX36" fmla="*/ 7118 w 10000"/>
            <a:gd name="connsiteY36" fmla="*/ 3779 h 10000"/>
            <a:gd name="connsiteX37" fmla="*/ 8068 w 10000"/>
            <a:gd name="connsiteY37" fmla="*/ 2679 h 10000"/>
            <a:gd name="connsiteX38" fmla="*/ 8496 w 10000"/>
            <a:gd name="connsiteY38" fmla="*/ 1604 h 10000"/>
            <a:gd name="connsiteX39" fmla="*/ 8534 w 10000"/>
            <a:gd name="connsiteY39" fmla="*/ 746 h 10000"/>
            <a:gd name="connsiteX40" fmla="*/ 7853 w 10000"/>
            <a:gd name="connsiteY40" fmla="*/ 0 h 10000"/>
            <a:gd name="connsiteX41" fmla="*/ 5950 w 10000"/>
            <a:gd name="connsiteY41" fmla="*/ 375 h 10000"/>
            <a:gd name="connsiteX42" fmla="*/ 2104 w 10000"/>
            <a:gd name="connsiteY42" fmla="*/ 700 h 10000"/>
            <a:gd name="connsiteX43" fmla="*/ 130 w 10000"/>
            <a:gd name="connsiteY43" fmla="*/ 1037 h 10000"/>
            <a:gd name="connsiteX0" fmla="*/ 130 w 10000"/>
            <a:gd name="connsiteY0" fmla="*/ 1037 h 10000"/>
            <a:gd name="connsiteX1" fmla="*/ 1236 w 10000"/>
            <a:gd name="connsiteY1" fmla="*/ 1393 h 10000"/>
            <a:gd name="connsiteX2" fmla="*/ 1568 w 10000"/>
            <a:gd name="connsiteY2" fmla="*/ 2315 h 10000"/>
            <a:gd name="connsiteX3" fmla="*/ 2159 w 10000"/>
            <a:gd name="connsiteY3" fmla="*/ 3481 h 10000"/>
            <a:gd name="connsiteX4" fmla="*/ 3260 w 10000"/>
            <a:gd name="connsiteY4" fmla="*/ 4111 h 10000"/>
            <a:gd name="connsiteX5" fmla="*/ 2669 w 10000"/>
            <a:gd name="connsiteY5" fmla="*/ 4305 h 10000"/>
            <a:gd name="connsiteX6" fmla="*/ 3531 w 10000"/>
            <a:gd name="connsiteY6" fmla="*/ 4463 h 10000"/>
            <a:gd name="connsiteX7" fmla="*/ 2629 w 10000"/>
            <a:gd name="connsiteY7" fmla="*/ 4679 h 10000"/>
            <a:gd name="connsiteX8" fmla="*/ 3335 w 10000"/>
            <a:gd name="connsiteY8" fmla="*/ 5256 h 10000"/>
            <a:gd name="connsiteX9" fmla="*/ 3698 w 10000"/>
            <a:gd name="connsiteY9" fmla="*/ 5828 h 10000"/>
            <a:gd name="connsiteX10" fmla="*/ 4353 w 10000"/>
            <a:gd name="connsiteY10" fmla="*/ 6461 h 10000"/>
            <a:gd name="connsiteX11" fmla="*/ 4581 w 10000"/>
            <a:gd name="connsiteY11" fmla="*/ 6857 h 10000"/>
            <a:gd name="connsiteX12" fmla="*/ 4851 w 10000"/>
            <a:gd name="connsiteY12" fmla="*/ 6877 h 10000"/>
            <a:gd name="connsiteX13" fmla="*/ 5059 w 10000"/>
            <a:gd name="connsiteY13" fmla="*/ 7832 h 10000"/>
            <a:gd name="connsiteX14" fmla="*/ 4361 w 10000"/>
            <a:gd name="connsiteY14" fmla="*/ 8626 h 10000"/>
            <a:gd name="connsiteX15" fmla="*/ 2282 w 10000"/>
            <a:gd name="connsiteY15" fmla="*/ 8890 h 10000"/>
            <a:gd name="connsiteX16" fmla="*/ 342 w 10000"/>
            <a:gd name="connsiteY16" fmla="*/ 9259 h 10000"/>
            <a:gd name="connsiteX17" fmla="*/ 291 w 10000"/>
            <a:gd name="connsiteY17" fmla="*/ 9684 h 10000"/>
            <a:gd name="connsiteX18" fmla="*/ 2510 w 10000"/>
            <a:gd name="connsiteY18" fmla="*/ 9827 h 10000"/>
            <a:gd name="connsiteX19" fmla="*/ 4993 w 10000"/>
            <a:gd name="connsiteY19" fmla="*/ 9999 h 10000"/>
            <a:gd name="connsiteX20" fmla="*/ 7049 w 10000"/>
            <a:gd name="connsiteY20" fmla="*/ 9741 h 10000"/>
            <a:gd name="connsiteX21" fmla="*/ 9889 w 10000"/>
            <a:gd name="connsiteY21" fmla="*/ 8510 h 10000"/>
            <a:gd name="connsiteX22" fmla="*/ 9397 w 10000"/>
            <a:gd name="connsiteY22" fmla="*/ 8080 h 10000"/>
            <a:gd name="connsiteX23" fmla="*/ 9090 w 10000"/>
            <a:gd name="connsiteY23" fmla="*/ 7764 h 10000"/>
            <a:gd name="connsiteX24" fmla="*/ 7471 w 10000"/>
            <a:gd name="connsiteY24" fmla="*/ 7737 h 10000"/>
            <a:gd name="connsiteX25" fmla="*/ 7009 w 10000"/>
            <a:gd name="connsiteY25" fmla="*/ 6797 h 10000"/>
            <a:gd name="connsiteX26" fmla="*/ 6991 w 10000"/>
            <a:gd name="connsiteY26" fmla="*/ 6839 h 10000"/>
            <a:gd name="connsiteX27" fmla="*/ 7045 w 10000"/>
            <a:gd name="connsiteY27" fmla="*/ 5795 h 10000"/>
            <a:gd name="connsiteX28" fmla="*/ 7184 w 10000"/>
            <a:gd name="connsiteY28" fmla="*/ 5424 h 10000"/>
            <a:gd name="connsiteX29" fmla="*/ 7606 w 10000"/>
            <a:gd name="connsiteY29" fmla="*/ 4979 h 10000"/>
            <a:gd name="connsiteX30" fmla="*/ 7191 w 10000"/>
            <a:gd name="connsiteY30" fmla="*/ 4776 h 10000"/>
            <a:gd name="connsiteX31" fmla="*/ 7452 w 10000"/>
            <a:gd name="connsiteY31" fmla="*/ 4702 h 10000"/>
            <a:gd name="connsiteX32" fmla="*/ 7293 w 10000"/>
            <a:gd name="connsiteY32" fmla="*/ 4544 h 10000"/>
            <a:gd name="connsiteX33" fmla="*/ 6210 w 10000"/>
            <a:gd name="connsiteY33" fmla="*/ 4443 h 10000"/>
            <a:gd name="connsiteX34" fmla="*/ 6787 w 10000"/>
            <a:gd name="connsiteY34" fmla="*/ 4240 h 10000"/>
            <a:gd name="connsiteX35" fmla="*/ 5785 w 10000"/>
            <a:gd name="connsiteY35" fmla="*/ 4088 h 10000"/>
            <a:gd name="connsiteX36" fmla="*/ 7118 w 10000"/>
            <a:gd name="connsiteY36" fmla="*/ 3779 h 10000"/>
            <a:gd name="connsiteX37" fmla="*/ 8068 w 10000"/>
            <a:gd name="connsiteY37" fmla="*/ 2679 h 10000"/>
            <a:gd name="connsiteX38" fmla="*/ 8496 w 10000"/>
            <a:gd name="connsiteY38" fmla="*/ 1604 h 10000"/>
            <a:gd name="connsiteX39" fmla="*/ 8534 w 10000"/>
            <a:gd name="connsiteY39" fmla="*/ 746 h 10000"/>
            <a:gd name="connsiteX40" fmla="*/ 7853 w 10000"/>
            <a:gd name="connsiteY40" fmla="*/ 0 h 10000"/>
            <a:gd name="connsiteX41" fmla="*/ 5950 w 10000"/>
            <a:gd name="connsiteY41" fmla="*/ 375 h 10000"/>
            <a:gd name="connsiteX42" fmla="*/ 2104 w 10000"/>
            <a:gd name="connsiteY42" fmla="*/ 700 h 10000"/>
            <a:gd name="connsiteX43" fmla="*/ 130 w 10000"/>
            <a:gd name="connsiteY43" fmla="*/ 1037 h 10000"/>
            <a:gd name="connsiteX0" fmla="*/ 130 w 10000"/>
            <a:gd name="connsiteY0" fmla="*/ 1037 h 10000"/>
            <a:gd name="connsiteX1" fmla="*/ 1236 w 10000"/>
            <a:gd name="connsiteY1" fmla="*/ 1393 h 10000"/>
            <a:gd name="connsiteX2" fmla="*/ 1568 w 10000"/>
            <a:gd name="connsiteY2" fmla="*/ 2315 h 10000"/>
            <a:gd name="connsiteX3" fmla="*/ 2159 w 10000"/>
            <a:gd name="connsiteY3" fmla="*/ 3481 h 10000"/>
            <a:gd name="connsiteX4" fmla="*/ 3260 w 10000"/>
            <a:gd name="connsiteY4" fmla="*/ 4111 h 10000"/>
            <a:gd name="connsiteX5" fmla="*/ 2669 w 10000"/>
            <a:gd name="connsiteY5" fmla="*/ 4305 h 10000"/>
            <a:gd name="connsiteX6" fmla="*/ 3531 w 10000"/>
            <a:gd name="connsiteY6" fmla="*/ 4463 h 10000"/>
            <a:gd name="connsiteX7" fmla="*/ 2629 w 10000"/>
            <a:gd name="connsiteY7" fmla="*/ 4679 h 10000"/>
            <a:gd name="connsiteX8" fmla="*/ 3335 w 10000"/>
            <a:gd name="connsiteY8" fmla="*/ 5256 h 10000"/>
            <a:gd name="connsiteX9" fmla="*/ 3698 w 10000"/>
            <a:gd name="connsiteY9" fmla="*/ 5828 h 10000"/>
            <a:gd name="connsiteX10" fmla="*/ 4353 w 10000"/>
            <a:gd name="connsiteY10" fmla="*/ 6461 h 10000"/>
            <a:gd name="connsiteX11" fmla="*/ 4581 w 10000"/>
            <a:gd name="connsiteY11" fmla="*/ 6857 h 10000"/>
            <a:gd name="connsiteX12" fmla="*/ 4851 w 10000"/>
            <a:gd name="connsiteY12" fmla="*/ 6877 h 10000"/>
            <a:gd name="connsiteX13" fmla="*/ 5191 w 10000"/>
            <a:gd name="connsiteY13" fmla="*/ 8525 h 10000"/>
            <a:gd name="connsiteX14" fmla="*/ 4361 w 10000"/>
            <a:gd name="connsiteY14" fmla="*/ 8626 h 10000"/>
            <a:gd name="connsiteX15" fmla="*/ 2282 w 10000"/>
            <a:gd name="connsiteY15" fmla="*/ 8890 h 10000"/>
            <a:gd name="connsiteX16" fmla="*/ 342 w 10000"/>
            <a:gd name="connsiteY16" fmla="*/ 9259 h 10000"/>
            <a:gd name="connsiteX17" fmla="*/ 291 w 10000"/>
            <a:gd name="connsiteY17" fmla="*/ 9684 h 10000"/>
            <a:gd name="connsiteX18" fmla="*/ 2510 w 10000"/>
            <a:gd name="connsiteY18" fmla="*/ 9827 h 10000"/>
            <a:gd name="connsiteX19" fmla="*/ 4993 w 10000"/>
            <a:gd name="connsiteY19" fmla="*/ 9999 h 10000"/>
            <a:gd name="connsiteX20" fmla="*/ 7049 w 10000"/>
            <a:gd name="connsiteY20" fmla="*/ 9741 h 10000"/>
            <a:gd name="connsiteX21" fmla="*/ 9889 w 10000"/>
            <a:gd name="connsiteY21" fmla="*/ 8510 h 10000"/>
            <a:gd name="connsiteX22" fmla="*/ 9397 w 10000"/>
            <a:gd name="connsiteY22" fmla="*/ 8080 h 10000"/>
            <a:gd name="connsiteX23" fmla="*/ 9090 w 10000"/>
            <a:gd name="connsiteY23" fmla="*/ 7764 h 10000"/>
            <a:gd name="connsiteX24" fmla="*/ 7471 w 10000"/>
            <a:gd name="connsiteY24" fmla="*/ 7737 h 10000"/>
            <a:gd name="connsiteX25" fmla="*/ 7009 w 10000"/>
            <a:gd name="connsiteY25" fmla="*/ 6797 h 10000"/>
            <a:gd name="connsiteX26" fmla="*/ 6991 w 10000"/>
            <a:gd name="connsiteY26" fmla="*/ 6839 h 10000"/>
            <a:gd name="connsiteX27" fmla="*/ 7045 w 10000"/>
            <a:gd name="connsiteY27" fmla="*/ 5795 h 10000"/>
            <a:gd name="connsiteX28" fmla="*/ 7184 w 10000"/>
            <a:gd name="connsiteY28" fmla="*/ 5424 h 10000"/>
            <a:gd name="connsiteX29" fmla="*/ 7606 w 10000"/>
            <a:gd name="connsiteY29" fmla="*/ 4979 h 10000"/>
            <a:gd name="connsiteX30" fmla="*/ 7191 w 10000"/>
            <a:gd name="connsiteY30" fmla="*/ 4776 h 10000"/>
            <a:gd name="connsiteX31" fmla="*/ 7452 w 10000"/>
            <a:gd name="connsiteY31" fmla="*/ 4702 h 10000"/>
            <a:gd name="connsiteX32" fmla="*/ 7293 w 10000"/>
            <a:gd name="connsiteY32" fmla="*/ 4544 h 10000"/>
            <a:gd name="connsiteX33" fmla="*/ 6210 w 10000"/>
            <a:gd name="connsiteY33" fmla="*/ 4443 h 10000"/>
            <a:gd name="connsiteX34" fmla="*/ 6787 w 10000"/>
            <a:gd name="connsiteY34" fmla="*/ 4240 h 10000"/>
            <a:gd name="connsiteX35" fmla="*/ 5785 w 10000"/>
            <a:gd name="connsiteY35" fmla="*/ 4088 h 10000"/>
            <a:gd name="connsiteX36" fmla="*/ 7118 w 10000"/>
            <a:gd name="connsiteY36" fmla="*/ 3779 h 10000"/>
            <a:gd name="connsiteX37" fmla="*/ 8068 w 10000"/>
            <a:gd name="connsiteY37" fmla="*/ 2679 h 10000"/>
            <a:gd name="connsiteX38" fmla="*/ 8496 w 10000"/>
            <a:gd name="connsiteY38" fmla="*/ 1604 h 10000"/>
            <a:gd name="connsiteX39" fmla="*/ 8534 w 10000"/>
            <a:gd name="connsiteY39" fmla="*/ 746 h 10000"/>
            <a:gd name="connsiteX40" fmla="*/ 7853 w 10000"/>
            <a:gd name="connsiteY40" fmla="*/ 0 h 10000"/>
            <a:gd name="connsiteX41" fmla="*/ 5950 w 10000"/>
            <a:gd name="connsiteY41" fmla="*/ 375 h 10000"/>
            <a:gd name="connsiteX42" fmla="*/ 2104 w 10000"/>
            <a:gd name="connsiteY42" fmla="*/ 700 h 10000"/>
            <a:gd name="connsiteX43" fmla="*/ 130 w 10000"/>
            <a:gd name="connsiteY43" fmla="*/ 1037 h 10000"/>
            <a:gd name="connsiteX0" fmla="*/ 130 w 10000"/>
            <a:gd name="connsiteY0" fmla="*/ 1037 h 10000"/>
            <a:gd name="connsiteX1" fmla="*/ 1236 w 10000"/>
            <a:gd name="connsiteY1" fmla="*/ 1393 h 10000"/>
            <a:gd name="connsiteX2" fmla="*/ 1568 w 10000"/>
            <a:gd name="connsiteY2" fmla="*/ 2315 h 10000"/>
            <a:gd name="connsiteX3" fmla="*/ 2159 w 10000"/>
            <a:gd name="connsiteY3" fmla="*/ 3481 h 10000"/>
            <a:gd name="connsiteX4" fmla="*/ 3260 w 10000"/>
            <a:gd name="connsiteY4" fmla="*/ 4111 h 10000"/>
            <a:gd name="connsiteX5" fmla="*/ 2669 w 10000"/>
            <a:gd name="connsiteY5" fmla="*/ 4305 h 10000"/>
            <a:gd name="connsiteX6" fmla="*/ 3531 w 10000"/>
            <a:gd name="connsiteY6" fmla="*/ 4463 h 10000"/>
            <a:gd name="connsiteX7" fmla="*/ 2629 w 10000"/>
            <a:gd name="connsiteY7" fmla="*/ 4679 h 10000"/>
            <a:gd name="connsiteX8" fmla="*/ 3335 w 10000"/>
            <a:gd name="connsiteY8" fmla="*/ 5256 h 10000"/>
            <a:gd name="connsiteX9" fmla="*/ 3698 w 10000"/>
            <a:gd name="connsiteY9" fmla="*/ 5828 h 10000"/>
            <a:gd name="connsiteX10" fmla="*/ 4353 w 10000"/>
            <a:gd name="connsiteY10" fmla="*/ 6461 h 10000"/>
            <a:gd name="connsiteX11" fmla="*/ 4581 w 10000"/>
            <a:gd name="connsiteY11" fmla="*/ 6857 h 10000"/>
            <a:gd name="connsiteX12" fmla="*/ 4851 w 10000"/>
            <a:gd name="connsiteY12" fmla="*/ 6877 h 10000"/>
            <a:gd name="connsiteX13" fmla="*/ 5191 w 10000"/>
            <a:gd name="connsiteY13" fmla="*/ 8525 h 10000"/>
            <a:gd name="connsiteX14" fmla="*/ 4361 w 10000"/>
            <a:gd name="connsiteY14" fmla="*/ 8626 h 10000"/>
            <a:gd name="connsiteX15" fmla="*/ 2282 w 10000"/>
            <a:gd name="connsiteY15" fmla="*/ 8890 h 10000"/>
            <a:gd name="connsiteX16" fmla="*/ 342 w 10000"/>
            <a:gd name="connsiteY16" fmla="*/ 9259 h 10000"/>
            <a:gd name="connsiteX17" fmla="*/ 291 w 10000"/>
            <a:gd name="connsiteY17" fmla="*/ 9684 h 10000"/>
            <a:gd name="connsiteX18" fmla="*/ 2510 w 10000"/>
            <a:gd name="connsiteY18" fmla="*/ 9827 h 10000"/>
            <a:gd name="connsiteX19" fmla="*/ 4993 w 10000"/>
            <a:gd name="connsiteY19" fmla="*/ 9999 h 10000"/>
            <a:gd name="connsiteX20" fmla="*/ 7049 w 10000"/>
            <a:gd name="connsiteY20" fmla="*/ 9741 h 10000"/>
            <a:gd name="connsiteX21" fmla="*/ 9889 w 10000"/>
            <a:gd name="connsiteY21" fmla="*/ 8510 h 10000"/>
            <a:gd name="connsiteX22" fmla="*/ 9397 w 10000"/>
            <a:gd name="connsiteY22" fmla="*/ 8080 h 10000"/>
            <a:gd name="connsiteX23" fmla="*/ 9090 w 10000"/>
            <a:gd name="connsiteY23" fmla="*/ 7764 h 10000"/>
            <a:gd name="connsiteX24" fmla="*/ 7074 w 10000"/>
            <a:gd name="connsiteY24" fmla="*/ 8445 h 10000"/>
            <a:gd name="connsiteX25" fmla="*/ 7009 w 10000"/>
            <a:gd name="connsiteY25" fmla="*/ 6797 h 10000"/>
            <a:gd name="connsiteX26" fmla="*/ 6991 w 10000"/>
            <a:gd name="connsiteY26" fmla="*/ 6839 h 10000"/>
            <a:gd name="connsiteX27" fmla="*/ 7045 w 10000"/>
            <a:gd name="connsiteY27" fmla="*/ 5795 h 10000"/>
            <a:gd name="connsiteX28" fmla="*/ 7184 w 10000"/>
            <a:gd name="connsiteY28" fmla="*/ 5424 h 10000"/>
            <a:gd name="connsiteX29" fmla="*/ 7606 w 10000"/>
            <a:gd name="connsiteY29" fmla="*/ 4979 h 10000"/>
            <a:gd name="connsiteX30" fmla="*/ 7191 w 10000"/>
            <a:gd name="connsiteY30" fmla="*/ 4776 h 10000"/>
            <a:gd name="connsiteX31" fmla="*/ 7452 w 10000"/>
            <a:gd name="connsiteY31" fmla="*/ 4702 h 10000"/>
            <a:gd name="connsiteX32" fmla="*/ 7293 w 10000"/>
            <a:gd name="connsiteY32" fmla="*/ 4544 h 10000"/>
            <a:gd name="connsiteX33" fmla="*/ 6210 w 10000"/>
            <a:gd name="connsiteY33" fmla="*/ 4443 h 10000"/>
            <a:gd name="connsiteX34" fmla="*/ 6787 w 10000"/>
            <a:gd name="connsiteY34" fmla="*/ 4240 h 10000"/>
            <a:gd name="connsiteX35" fmla="*/ 5785 w 10000"/>
            <a:gd name="connsiteY35" fmla="*/ 4088 h 10000"/>
            <a:gd name="connsiteX36" fmla="*/ 7118 w 10000"/>
            <a:gd name="connsiteY36" fmla="*/ 3779 h 10000"/>
            <a:gd name="connsiteX37" fmla="*/ 8068 w 10000"/>
            <a:gd name="connsiteY37" fmla="*/ 2679 h 10000"/>
            <a:gd name="connsiteX38" fmla="*/ 8496 w 10000"/>
            <a:gd name="connsiteY38" fmla="*/ 1604 h 10000"/>
            <a:gd name="connsiteX39" fmla="*/ 8534 w 10000"/>
            <a:gd name="connsiteY39" fmla="*/ 746 h 10000"/>
            <a:gd name="connsiteX40" fmla="*/ 7853 w 10000"/>
            <a:gd name="connsiteY40" fmla="*/ 0 h 10000"/>
            <a:gd name="connsiteX41" fmla="*/ 5950 w 10000"/>
            <a:gd name="connsiteY41" fmla="*/ 375 h 10000"/>
            <a:gd name="connsiteX42" fmla="*/ 2104 w 10000"/>
            <a:gd name="connsiteY42" fmla="*/ 700 h 10000"/>
            <a:gd name="connsiteX43" fmla="*/ 130 w 10000"/>
            <a:gd name="connsiteY43" fmla="*/ 1037 h 10000"/>
            <a:gd name="connsiteX0" fmla="*/ 130 w 10010"/>
            <a:gd name="connsiteY0" fmla="*/ 1037 h 10000"/>
            <a:gd name="connsiteX1" fmla="*/ 1236 w 10010"/>
            <a:gd name="connsiteY1" fmla="*/ 1393 h 10000"/>
            <a:gd name="connsiteX2" fmla="*/ 1568 w 10010"/>
            <a:gd name="connsiteY2" fmla="*/ 2315 h 10000"/>
            <a:gd name="connsiteX3" fmla="*/ 2159 w 10010"/>
            <a:gd name="connsiteY3" fmla="*/ 3481 h 10000"/>
            <a:gd name="connsiteX4" fmla="*/ 3260 w 10010"/>
            <a:gd name="connsiteY4" fmla="*/ 4111 h 10000"/>
            <a:gd name="connsiteX5" fmla="*/ 2669 w 10010"/>
            <a:gd name="connsiteY5" fmla="*/ 4305 h 10000"/>
            <a:gd name="connsiteX6" fmla="*/ 3531 w 10010"/>
            <a:gd name="connsiteY6" fmla="*/ 4463 h 10000"/>
            <a:gd name="connsiteX7" fmla="*/ 2629 w 10010"/>
            <a:gd name="connsiteY7" fmla="*/ 4679 h 10000"/>
            <a:gd name="connsiteX8" fmla="*/ 3335 w 10010"/>
            <a:gd name="connsiteY8" fmla="*/ 5256 h 10000"/>
            <a:gd name="connsiteX9" fmla="*/ 3698 w 10010"/>
            <a:gd name="connsiteY9" fmla="*/ 5828 h 10000"/>
            <a:gd name="connsiteX10" fmla="*/ 4353 w 10010"/>
            <a:gd name="connsiteY10" fmla="*/ 6461 h 10000"/>
            <a:gd name="connsiteX11" fmla="*/ 4581 w 10010"/>
            <a:gd name="connsiteY11" fmla="*/ 6857 h 10000"/>
            <a:gd name="connsiteX12" fmla="*/ 4851 w 10010"/>
            <a:gd name="connsiteY12" fmla="*/ 6877 h 10000"/>
            <a:gd name="connsiteX13" fmla="*/ 5191 w 10010"/>
            <a:gd name="connsiteY13" fmla="*/ 8525 h 10000"/>
            <a:gd name="connsiteX14" fmla="*/ 4361 w 10010"/>
            <a:gd name="connsiteY14" fmla="*/ 8626 h 10000"/>
            <a:gd name="connsiteX15" fmla="*/ 2282 w 10010"/>
            <a:gd name="connsiteY15" fmla="*/ 8890 h 10000"/>
            <a:gd name="connsiteX16" fmla="*/ 342 w 10010"/>
            <a:gd name="connsiteY16" fmla="*/ 9259 h 10000"/>
            <a:gd name="connsiteX17" fmla="*/ 291 w 10010"/>
            <a:gd name="connsiteY17" fmla="*/ 9684 h 10000"/>
            <a:gd name="connsiteX18" fmla="*/ 2510 w 10010"/>
            <a:gd name="connsiteY18" fmla="*/ 9827 h 10000"/>
            <a:gd name="connsiteX19" fmla="*/ 4993 w 10010"/>
            <a:gd name="connsiteY19" fmla="*/ 9999 h 10000"/>
            <a:gd name="connsiteX20" fmla="*/ 7049 w 10010"/>
            <a:gd name="connsiteY20" fmla="*/ 9741 h 10000"/>
            <a:gd name="connsiteX21" fmla="*/ 9889 w 10010"/>
            <a:gd name="connsiteY21" fmla="*/ 8510 h 10000"/>
            <a:gd name="connsiteX22" fmla="*/ 9397 w 10010"/>
            <a:gd name="connsiteY22" fmla="*/ 8080 h 10000"/>
            <a:gd name="connsiteX23" fmla="*/ 8561 w 10010"/>
            <a:gd name="connsiteY23" fmla="*/ 8371 h 10000"/>
            <a:gd name="connsiteX24" fmla="*/ 7074 w 10010"/>
            <a:gd name="connsiteY24" fmla="*/ 8445 h 10000"/>
            <a:gd name="connsiteX25" fmla="*/ 7009 w 10010"/>
            <a:gd name="connsiteY25" fmla="*/ 6797 h 10000"/>
            <a:gd name="connsiteX26" fmla="*/ 6991 w 10010"/>
            <a:gd name="connsiteY26" fmla="*/ 6839 h 10000"/>
            <a:gd name="connsiteX27" fmla="*/ 7045 w 10010"/>
            <a:gd name="connsiteY27" fmla="*/ 5795 h 10000"/>
            <a:gd name="connsiteX28" fmla="*/ 7184 w 10010"/>
            <a:gd name="connsiteY28" fmla="*/ 5424 h 10000"/>
            <a:gd name="connsiteX29" fmla="*/ 7606 w 10010"/>
            <a:gd name="connsiteY29" fmla="*/ 4979 h 10000"/>
            <a:gd name="connsiteX30" fmla="*/ 7191 w 10010"/>
            <a:gd name="connsiteY30" fmla="*/ 4776 h 10000"/>
            <a:gd name="connsiteX31" fmla="*/ 7452 w 10010"/>
            <a:gd name="connsiteY31" fmla="*/ 4702 h 10000"/>
            <a:gd name="connsiteX32" fmla="*/ 7293 w 10010"/>
            <a:gd name="connsiteY32" fmla="*/ 4544 h 10000"/>
            <a:gd name="connsiteX33" fmla="*/ 6210 w 10010"/>
            <a:gd name="connsiteY33" fmla="*/ 4443 h 10000"/>
            <a:gd name="connsiteX34" fmla="*/ 6787 w 10010"/>
            <a:gd name="connsiteY34" fmla="*/ 4240 h 10000"/>
            <a:gd name="connsiteX35" fmla="*/ 5785 w 10010"/>
            <a:gd name="connsiteY35" fmla="*/ 4088 h 10000"/>
            <a:gd name="connsiteX36" fmla="*/ 7118 w 10010"/>
            <a:gd name="connsiteY36" fmla="*/ 3779 h 10000"/>
            <a:gd name="connsiteX37" fmla="*/ 8068 w 10010"/>
            <a:gd name="connsiteY37" fmla="*/ 2679 h 10000"/>
            <a:gd name="connsiteX38" fmla="*/ 8496 w 10010"/>
            <a:gd name="connsiteY38" fmla="*/ 1604 h 10000"/>
            <a:gd name="connsiteX39" fmla="*/ 8534 w 10010"/>
            <a:gd name="connsiteY39" fmla="*/ 746 h 10000"/>
            <a:gd name="connsiteX40" fmla="*/ 7853 w 10010"/>
            <a:gd name="connsiteY40" fmla="*/ 0 h 10000"/>
            <a:gd name="connsiteX41" fmla="*/ 5950 w 10010"/>
            <a:gd name="connsiteY41" fmla="*/ 375 h 10000"/>
            <a:gd name="connsiteX42" fmla="*/ 2104 w 10010"/>
            <a:gd name="connsiteY42" fmla="*/ 700 h 10000"/>
            <a:gd name="connsiteX43" fmla="*/ 130 w 10010"/>
            <a:gd name="connsiteY43" fmla="*/ 1037 h 10000"/>
            <a:gd name="connsiteX0" fmla="*/ 130 w 9626"/>
            <a:gd name="connsiteY0" fmla="*/ 1037 h 10000"/>
            <a:gd name="connsiteX1" fmla="*/ 1236 w 9626"/>
            <a:gd name="connsiteY1" fmla="*/ 1393 h 10000"/>
            <a:gd name="connsiteX2" fmla="*/ 1568 w 9626"/>
            <a:gd name="connsiteY2" fmla="*/ 2315 h 10000"/>
            <a:gd name="connsiteX3" fmla="*/ 2159 w 9626"/>
            <a:gd name="connsiteY3" fmla="*/ 3481 h 10000"/>
            <a:gd name="connsiteX4" fmla="*/ 3260 w 9626"/>
            <a:gd name="connsiteY4" fmla="*/ 4111 h 10000"/>
            <a:gd name="connsiteX5" fmla="*/ 2669 w 9626"/>
            <a:gd name="connsiteY5" fmla="*/ 4305 h 10000"/>
            <a:gd name="connsiteX6" fmla="*/ 3531 w 9626"/>
            <a:gd name="connsiteY6" fmla="*/ 4463 h 10000"/>
            <a:gd name="connsiteX7" fmla="*/ 2629 w 9626"/>
            <a:gd name="connsiteY7" fmla="*/ 4679 h 10000"/>
            <a:gd name="connsiteX8" fmla="*/ 3335 w 9626"/>
            <a:gd name="connsiteY8" fmla="*/ 5256 h 10000"/>
            <a:gd name="connsiteX9" fmla="*/ 3698 w 9626"/>
            <a:gd name="connsiteY9" fmla="*/ 5828 h 10000"/>
            <a:gd name="connsiteX10" fmla="*/ 4353 w 9626"/>
            <a:gd name="connsiteY10" fmla="*/ 6461 h 10000"/>
            <a:gd name="connsiteX11" fmla="*/ 4581 w 9626"/>
            <a:gd name="connsiteY11" fmla="*/ 6857 h 10000"/>
            <a:gd name="connsiteX12" fmla="*/ 4851 w 9626"/>
            <a:gd name="connsiteY12" fmla="*/ 6877 h 10000"/>
            <a:gd name="connsiteX13" fmla="*/ 5191 w 9626"/>
            <a:gd name="connsiteY13" fmla="*/ 8525 h 10000"/>
            <a:gd name="connsiteX14" fmla="*/ 4361 w 9626"/>
            <a:gd name="connsiteY14" fmla="*/ 8626 h 10000"/>
            <a:gd name="connsiteX15" fmla="*/ 2282 w 9626"/>
            <a:gd name="connsiteY15" fmla="*/ 8890 h 10000"/>
            <a:gd name="connsiteX16" fmla="*/ 342 w 9626"/>
            <a:gd name="connsiteY16" fmla="*/ 9259 h 10000"/>
            <a:gd name="connsiteX17" fmla="*/ 291 w 9626"/>
            <a:gd name="connsiteY17" fmla="*/ 9684 h 10000"/>
            <a:gd name="connsiteX18" fmla="*/ 2510 w 9626"/>
            <a:gd name="connsiteY18" fmla="*/ 9827 h 10000"/>
            <a:gd name="connsiteX19" fmla="*/ 4993 w 9626"/>
            <a:gd name="connsiteY19" fmla="*/ 9999 h 10000"/>
            <a:gd name="connsiteX20" fmla="*/ 7049 w 9626"/>
            <a:gd name="connsiteY20" fmla="*/ 9741 h 10000"/>
            <a:gd name="connsiteX21" fmla="*/ 9426 w 9626"/>
            <a:gd name="connsiteY21" fmla="*/ 9189 h 10000"/>
            <a:gd name="connsiteX22" fmla="*/ 9397 w 9626"/>
            <a:gd name="connsiteY22" fmla="*/ 8080 h 10000"/>
            <a:gd name="connsiteX23" fmla="*/ 8561 w 9626"/>
            <a:gd name="connsiteY23" fmla="*/ 8371 h 10000"/>
            <a:gd name="connsiteX24" fmla="*/ 7074 w 9626"/>
            <a:gd name="connsiteY24" fmla="*/ 8445 h 10000"/>
            <a:gd name="connsiteX25" fmla="*/ 7009 w 9626"/>
            <a:gd name="connsiteY25" fmla="*/ 6797 h 10000"/>
            <a:gd name="connsiteX26" fmla="*/ 6991 w 9626"/>
            <a:gd name="connsiteY26" fmla="*/ 6839 h 10000"/>
            <a:gd name="connsiteX27" fmla="*/ 7045 w 9626"/>
            <a:gd name="connsiteY27" fmla="*/ 5795 h 10000"/>
            <a:gd name="connsiteX28" fmla="*/ 7184 w 9626"/>
            <a:gd name="connsiteY28" fmla="*/ 5424 h 10000"/>
            <a:gd name="connsiteX29" fmla="*/ 7606 w 9626"/>
            <a:gd name="connsiteY29" fmla="*/ 4979 h 10000"/>
            <a:gd name="connsiteX30" fmla="*/ 7191 w 9626"/>
            <a:gd name="connsiteY30" fmla="*/ 4776 h 10000"/>
            <a:gd name="connsiteX31" fmla="*/ 7452 w 9626"/>
            <a:gd name="connsiteY31" fmla="*/ 4702 h 10000"/>
            <a:gd name="connsiteX32" fmla="*/ 7293 w 9626"/>
            <a:gd name="connsiteY32" fmla="*/ 4544 h 10000"/>
            <a:gd name="connsiteX33" fmla="*/ 6210 w 9626"/>
            <a:gd name="connsiteY33" fmla="*/ 4443 h 10000"/>
            <a:gd name="connsiteX34" fmla="*/ 6787 w 9626"/>
            <a:gd name="connsiteY34" fmla="*/ 4240 h 10000"/>
            <a:gd name="connsiteX35" fmla="*/ 5785 w 9626"/>
            <a:gd name="connsiteY35" fmla="*/ 4088 h 10000"/>
            <a:gd name="connsiteX36" fmla="*/ 7118 w 9626"/>
            <a:gd name="connsiteY36" fmla="*/ 3779 h 10000"/>
            <a:gd name="connsiteX37" fmla="*/ 8068 w 9626"/>
            <a:gd name="connsiteY37" fmla="*/ 2679 h 10000"/>
            <a:gd name="connsiteX38" fmla="*/ 8496 w 9626"/>
            <a:gd name="connsiteY38" fmla="*/ 1604 h 10000"/>
            <a:gd name="connsiteX39" fmla="*/ 8534 w 9626"/>
            <a:gd name="connsiteY39" fmla="*/ 746 h 10000"/>
            <a:gd name="connsiteX40" fmla="*/ 7853 w 9626"/>
            <a:gd name="connsiteY40" fmla="*/ 0 h 10000"/>
            <a:gd name="connsiteX41" fmla="*/ 5950 w 9626"/>
            <a:gd name="connsiteY41" fmla="*/ 375 h 10000"/>
            <a:gd name="connsiteX42" fmla="*/ 2104 w 9626"/>
            <a:gd name="connsiteY42" fmla="*/ 700 h 10000"/>
            <a:gd name="connsiteX43" fmla="*/ 130 w 9626"/>
            <a:gd name="connsiteY43" fmla="*/ 1037 h 10000"/>
            <a:gd name="connsiteX0" fmla="*/ 135 w 10012"/>
            <a:gd name="connsiteY0" fmla="*/ 1037 h 10000"/>
            <a:gd name="connsiteX1" fmla="*/ 1284 w 10012"/>
            <a:gd name="connsiteY1" fmla="*/ 1393 h 10000"/>
            <a:gd name="connsiteX2" fmla="*/ 1629 w 10012"/>
            <a:gd name="connsiteY2" fmla="*/ 2315 h 10000"/>
            <a:gd name="connsiteX3" fmla="*/ 2243 w 10012"/>
            <a:gd name="connsiteY3" fmla="*/ 3481 h 10000"/>
            <a:gd name="connsiteX4" fmla="*/ 3387 w 10012"/>
            <a:gd name="connsiteY4" fmla="*/ 4111 h 10000"/>
            <a:gd name="connsiteX5" fmla="*/ 2773 w 10012"/>
            <a:gd name="connsiteY5" fmla="*/ 4305 h 10000"/>
            <a:gd name="connsiteX6" fmla="*/ 3668 w 10012"/>
            <a:gd name="connsiteY6" fmla="*/ 4463 h 10000"/>
            <a:gd name="connsiteX7" fmla="*/ 2731 w 10012"/>
            <a:gd name="connsiteY7" fmla="*/ 4679 h 10000"/>
            <a:gd name="connsiteX8" fmla="*/ 3465 w 10012"/>
            <a:gd name="connsiteY8" fmla="*/ 5256 h 10000"/>
            <a:gd name="connsiteX9" fmla="*/ 3842 w 10012"/>
            <a:gd name="connsiteY9" fmla="*/ 5828 h 10000"/>
            <a:gd name="connsiteX10" fmla="*/ 4522 w 10012"/>
            <a:gd name="connsiteY10" fmla="*/ 6461 h 10000"/>
            <a:gd name="connsiteX11" fmla="*/ 4759 w 10012"/>
            <a:gd name="connsiteY11" fmla="*/ 6857 h 10000"/>
            <a:gd name="connsiteX12" fmla="*/ 5039 w 10012"/>
            <a:gd name="connsiteY12" fmla="*/ 6877 h 10000"/>
            <a:gd name="connsiteX13" fmla="*/ 5393 w 10012"/>
            <a:gd name="connsiteY13" fmla="*/ 8525 h 10000"/>
            <a:gd name="connsiteX14" fmla="*/ 4530 w 10012"/>
            <a:gd name="connsiteY14" fmla="*/ 8626 h 10000"/>
            <a:gd name="connsiteX15" fmla="*/ 2371 w 10012"/>
            <a:gd name="connsiteY15" fmla="*/ 8890 h 10000"/>
            <a:gd name="connsiteX16" fmla="*/ 355 w 10012"/>
            <a:gd name="connsiteY16" fmla="*/ 9259 h 10000"/>
            <a:gd name="connsiteX17" fmla="*/ 302 w 10012"/>
            <a:gd name="connsiteY17" fmla="*/ 9684 h 10000"/>
            <a:gd name="connsiteX18" fmla="*/ 2608 w 10012"/>
            <a:gd name="connsiteY18" fmla="*/ 9827 h 10000"/>
            <a:gd name="connsiteX19" fmla="*/ 5187 w 10012"/>
            <a:gd name="connsiteY19" fmla="*/ 9999 h 10000"/>
            <a:gd name="connsiteX20" fmla="*/ 7323 w 10012"/>
            <a:gd name="connsiteY20" fmla="*/ 9741 h 10000"/>
            <a:gd name="connsiteX21" fmla="*/ 9792 w 10012"/>
            <a:gd name="connsiteY21" fmla="*/ 9189 h 10000"/>
            <a:gd name="connsiteX22" fmla="*/ 9762 w 10012"/>
            <a:gd name="connsiteY22" fmla="*/ 8080 h 10000"/>
            <a:gd name="connsiteX23" fmla="*/ 8619 w 10012"/>
            <a:gd name="connsiteY23" fmla="*/ 8371 h 10000"/>
            <a:gd name="connsiteX24" fmla="*/ 7349 w 10012"/>
            <a:gd name="connsiteY24" fmla="*/ 8445 h 10000"/>
            <a:gd name="connsiteX25" fmla="*/ 7281 w 10012"/>
            <a:gd name="connsiteY25" fmla="*/ 6797 h 10000"/>
            <a:gd name="connsiteX26" fmla="*/ 7263 w 10012"/>
            <a:gd name="connsiteY26" fmla="*/ 6839 h 10000"/>
            <a:gd name="connsiteX27" fmla="*/ 7319 w 10012"/>
            <a:gd name="connsiteY27" fmla="*/ 5795 h 10000"/>
            <a:gd name="connsiteX28" fmla="*/ 7463 w 10012"/>
            <a:gd name="connsiteY28" fmla="*/ 5424 h 10000"/>
            <a:gd name="connsiteX29" fmla="*/ 7902 w 10012"/>
            <a:gd name="connsiteY29" fmla="*/ 4979 h 10000"/>
            <a:gd name="connsiteX30" fmla="*/ 7470 w 10012"/>
            <a:gd name="connsiteY30" fmla="*/ 4776 h 10000"/>
            <a:gd name="connsiteX31" fmla="*/ 7742 w 10012"/>
            <a:gd name="connsiteY31" fmla="*/ 4702 h 10000"/>
            <a:gd name="connsiteX32" fmla="*/ 7576 w 10012"/>
            <a:gd name="connsiteY32" fmla="*/ 4544 h 10000"/>
            <a:gd name="connsiteX33" fmla="*/ 6451 w 10012"/>
            <a:gd name="connsiteY33" fmla="*/ 4443 h 10000"/>
            <a:gd name="connsiteX34" fmla="*/ 7051 w 10012"/>
            <a:gd name="connsiteY34" fmla="*/ 4240 h 10000"/>
            <a:gd name="connsiteX35" fmla="*/ 6010 w 10012"/>
            <a:gd name="connsiteY35" fmla="*/ 4088 h 10000"/>
            <a:gd name="connsiteX36" fmla="*/ 7395 w 10012"/>
            <a:gd name="connsiteY36" fmla="*/ 3779 h 10000"/>
            <a:gd name="connsiteX37" fmla="*/ 8381 w 10012"/>
            <a:gd name="connsiteY37" fmla="*/ 2679 h 10000"/>
            <a:gd name="connsiteX38" fmla="*/ 8826 w 10012"/>
            <a:gd name="connsiteY38" fmla="*/ 1604 h 10000"/>
            <a:gd name="connsiteX39" fmla="*/ 8866 w 10012"/>
            <a:gd name="connsiteY39" fmla="*/ 746 h 10000"/>
            <a:gd name="connsiteX40" fmla="*/ 8158 w 10012"/>
            <a:gd name="connsiteY40" fmla="*/ 0 h 10000"/>
            <a:gd name="connsiteX41" fmla="*/ 6181 w 10012"/>
            <a:gd name="connsiteY41" fmla="*/ 375 h 10000"/>
            <a:gd name="connsiteX42" fmla="*/ 2186 w 10012"/>
            <a:gd name="connsiteY42" fmla="*/ 700 h 10000"/>
            <a:gd name="connsiteX43" fmla="*/ 135 w 10012"/>
            <a:gd name="connsiteY43" fmla="*/ 1037 h 10000"/>
            <a:gd name="connsiteX0" fmla="*/ 135 w 9854"/>
            <a:gd name="connsiteY0" fmla="*/ 1037 h 10000"/>
            <a:gd name="connsiteX1" fmla="*/ 1284 w 9854"/>
            <a:gd name="connsiteY1" fmla="*/ 1393 h 10000"/>
            <a:gd name="connsiteX2" fmla="*/ 1629 w 9854"/>
            <a:gd name="connsiteY2" fmla="*/ 2315 h 10000"/>
            <a:gd name="connsiteX3" fmla="*/ 2243 w 9854"/>
            <a:gd name="connsiteY3" fmla="*/ 3481 h 10000"/>
            <a:gd name="connsiteX4" fmla="*/ 3387 w 9854"/>
            <a:gd name="connsiteY4" fmla="*/ 4111 h 10000"/>
            <a:gd name="connsiteX5" fmla="*/ 2773 w 9854"/>
            <a:gd name="connsiteY5" fmla="*/ 4305 h 10000"/>
            <a:gd name="connsiteX6" fmla="*/ 3668 w 9854"/>
            <a:gd name="connsiteY6" fmla="*/ 4463 h 10000"/>
            <a:gd name="connsiteX7" fmla="*/ 2731 w 9854"/>
            <a:gd name="connsiteY7" fmla="*/ 4679 h 10000"/>
            <a:gd name="connsiteX8" fmla="*/ 3465 w 9854"/>
            <a:gd name="connsiteY8" fmla="*/ 5256 h 10000"/>
            <a:gd name="connsiteX9" fmla="*/ 3842 w 9854"/>
            <a:gd name="connsiteY9" fmla="*/ 5828 h 10000"/>
            <a:gd name="connsiteX10" fmla="*/ 4522 w 9854"/>
            <a:gd name="connsiteY10" fmla="*/ 6461 h 10000"/>
            <a:gd name="connsiteX11" fmla="*/ 4759 w 9854"/>
            <a:gd name="connsiteY11" fmla="*/ 6857 h 10000"/>
            <a:gd name="connsiteX12" fmla="*/ 5039 w 9854"/>
            <a:gd name="connsiteY12" fmla="*/ 6877 h 10000"/>
            <a:gd name="connsiteX13" fmla="*/ 5393 w 9854"/>
            <a:gd name="connsiteY13" fmla="*/ 8525 h 10000"/>
            <a:gd name="connsiteX14" fmla="*/ 4530 w 9854"/>
            <a:gd name="connsiteY14" fmla="*/ 8626 h 10000"/>
            <a:gd name="connsiteX15" fmla="*/ 2371 w 9854"/>
            <a:gd name="connsiteY15" fmla="*/ 8890 h 10000"/>
            <a:gd name="connsiteX16" fmla="*/ 355 w 9854"/>
            <a:gd name="connsiteY16" fmla="*/ 9259 h 10000"/>
            <a:gd name="connsiteX17" fmla="*/ 302 w 9854"/>
            <a:gd name="connsiteY17" fmla="*/ 9684 h 10000"/>
            <a:gd name="connsiteX18" fmla="*/ 2608 w 9854"/>
            <a:gd name="connsiteY18" fmla="*/ 9827 h 10000"/>
            <a:gd name="connsiteX19" fmla="*/ 5187 w 9854"/>
            <a:gd name="connsiteY19" fmla="*/ 9999 h 10000"/>
            <a:gd name="connsiteX20" fmla="*/ 7323 w 9854"/>
            <a:gd name="connsiteY20" fmla="*/ 9741 h 10000"/>
            <a:gd name="connsiteX21" fmla="*/ 9792 w 9854"/>
            <a:gd name="connsiteY21" fmla="*/ 9189 h 10000"/>
            <a:gd name="connsiteX22" fmla="*/ 9075 w 9854"/>
            <a:gd name="connsiteY22" fmla="*/ 8773 h 10000"/>
            <a:gd name="connsiteX23" fmla="*/ 8619 w 9854"/>
            <a:gd name="connsiteY23" fmla="*/ 8371 h 10000"/>
            <a:gd name="connsiteX24" fmla="*/ 7349 w 9854"/>
            <a:gd name="connsiteY24" fmla="*/ 8445 h 10000"/>
            <a:gd name="connsiteX25" fmla="*/ 7281 w 9854"/>
            <a:gd name="connsiteY25" fmla="*/ 6797 h 10000"/>
            <a:gd name="connsiteX26" fmla="*/ 7263 w 9854"/>
            <a:gd name="connsiteY26" fmla="*/ 6839 h 10000"/>
            <a:gd name="connsiteX27" fmla="*/ 7319 w 9854"/>
            <a:gd name="connsiteY27" fmla="*/ 5795 h 10000"/>
            <a:gd name="connsiteX28" fmla="*/ 7463 w 9854"/>
            <a:gd name="connsiteY28" fmla="*/ 5424 h 10000"/>
            <a:gd name="connsiteX29" fmla="*/ 7902 w 9854"/>
            <a:gd name="connsiteY29" fmla="*/ 4979 h 10000"/>
            <a:gd name="connsiteX30" fmla="*/ 7470 w 9854"/>
            <a:gd name="connsiteY30" fmla="*/ 4776 h 10000"/>
            <a:gd name="connsiteX31" fmla="*/ 7742 w 9854"/>
            <a:gd name="connsiteY31" fmla="*/ 4702 h 10000"/>
            <a:gd name="connsiteX32" fmla="*/ 7576 w 9854"/>
            <a:gd name="connsiteY32" fmla="*/ 4544 h 10000"/>
            <a:gd name="connsiteX33" fmla="*/ 6451 w 9854"/>
            <a:gd name="connsiteY33" fmla="*/ 4443 h 10000"/>
            <a:gd name="connsiteX34" fmla="*/ 7051 w 9854"/>
            <a:gd name="connsiteY34" fmla="*/ 4240 h 10000"/>
            <a:gd name="connsiteX35" fmla="*/ 6010 w 9854"/>
            <a:gd name="connsiteY35" fmla="*/ 4088 h 10000"/>
            <a:gd name="connsiteX36" fmla="*/ 7395 w 9854"/>
            <a:gd name="connsiteY36" fmla="*/ 3779 h 10000"/>
            <a:gd name="connsiteX37" fmla="*/ 8381 w 9854"/>
            <a:gd name="connsiteY37" fmla="*/ 2679 h 10000"/>
            <a:gd name="connsiteX38" fmla="*/ 8826 w 9854"/>
            <a:gd name="connsiteY38" fmla="*/ 1604 h 10000"/>
            <a:gd name="connsiteX39" fmla="*/ 8866 w 9854"/>
            <a:gd name="connsiteY39" fmla="*/ 746 h 10000"/>
            <a:gd name="connsiteX40" fmla="*/ 8158 w 9854"/>
            <a:gd name="connsiteY40" fmla="*/ 0 h 10000"/>
            <a:gd name="connsiteX41" fmla="*/ 6181 w 9854"/>
            <a:gd name="connsiteY41" fmla="*/ 375 h 10000"/>
            <a:gd name="connsiteX42" fmla="*/ 2186 w 9854"/>
            <a:gd name="connsiteY42" fmla="*/ 700 h 10000"/>
            <a:gd name="connsiteX43" fmla="*/ 135 w 9854"/>
            <a:gd name="connsiteY43" fmla="*/ 1037 h 10000"/>
            <a:gd name="connsiteX0" fmla="*/ 104 w 9967"/>
            <a:gd name="connsiteY0" fmla="*/ 1037 h 10001"/>
            <a:gd name="connsiteX1" fmla="*/ 1270 w 9967"/>
            <a:gd name="connsiteY1" fmla="*/ 1393 h 10001"/>
            <a:gd name="connsiteX2" fmla="*/ 1620 w 9967"/>
            <a:gd name="connsiteY2" fmla="*/ 2315 h 10001"/>
            <a:gd name="connsiteX3" fmla="*/ 2243 w 9967"/>
            <a:gd name="connsiteY3" fmla="*/ 3481 h 10001"/>
            <a:gd name="connsiteX4" fmla="*/ 3404 w 9967"/>
            <a:gd name="connsiteY4" fmla="*/ 4111 h 10001"/>
            <a:gd name="connsiteX5" fmla="*/ 2781 w 9967"/>
            <a:gd name="connsiteY5" fmla="*/ 4305 h 10001"/>
            <a:gd name="connsiteX6" fmla="*/ 3689 w 9967"/>
            <a:gd name="connsiteY6" fmla="*/ 4463 h 10001"/>
            <a:gd name="connsiteX7" fmla="*/ 2738 w 9967"/>
            <a:gd name="connsiteY7" fmla="*/ 4679 h 10001"/>
            <a:gd name="connsiteX8" fmla="*/ 3483 w 9967"/>
            <a:gd name="connsiteY8" fmla="*/ 5256 h 10001"/>
            <a:gd name="connsiteX9" fmla="*/ 3866 w 9967"/>
            <a:gd name="connsiteY9" fmla="*/ 5828 h 10001"/>
            <a:gd name="connsiteX10" fmla="*/ 4556 w 9967"/>
            <a:gd name="connsiteY10" fmla="*/ 6461 h 10001"/>
            <a:gd name="connsiteX11" fmla="*/ 4797 w 9967"/>
            <a:gd name="connsiteY11" fmla="*/ 6857 h 10001"/>
            <a:gd name="connsiteX12" fmla="*/ 5081 w 9967"/>
            <a:gd name="connsiteY12" fmla="*/ 6877 h 10001"/>
            <a:gd name="connsiteX13" fmla="*/ 5440 w 9967"/>
            <a:gd name="connsiteY13" fmla="*/ 8525 h 10001"/>
            <a:gd name="connsiteX14" fmla="*/ 4564 w 9967"/>
            <a:gd name="connsiteY14" fmla="*/ 8626 h 10001"/>
            <a:gd name="connsiteX15" fmla="*/ 2373 w 9967"/>
            <a:gd name="connsiteY15" fmla="*/ 8890 h 10001"/>
            <a:gd name="connsiteX16" fmla="*/ 327 w 9967"/>
            <a:gd name="connsiteY16" fmla="*/ 9259 h 10001"/>
            <a:gd name="connsiteX17" fmla="*/ 273 w 9967"/>
            <a:gd name="connsiteY17" fmla="*/ 9684 h 10001"/>
            <a:gd name="connsiteX18" fmla="*/ 2056 w 9967"/>
            <a:gd name="connsiteY18" fmla="*/ 9870 h 10001"/>
            <a:gd name="connsiteX19" fmla="*/ 5231 w 9967"/>
            <a:gd name="connsiteY19" fmla="*/ 9999 h 10001"/>
            <a:gd name="connsiteX20" fmla="*/ 7398 w 9967"/>
            <a:gd name="connsiteY20" fmla="*/ 9741 h 10001"/>
            <a:gd name="connsiteX21" fmla="*/ 9904 w 9967"/>
            <a:gd name="connsiteY21" fmla="*/ 9189 h 10001"/>
            <a:gd name="connsiteX22" fmla="*/ 9176 w 9967"/>
            <a:gd name="connsiteY22" fmla="*/ 8773 h 10001"/>
            <a:gd name="connsiteX23" fmla="*/ 8714 w 9967"/>
            <a:gd name="connsiteY23" fmla="*/ 8371 h 10001"/>
            <a:gd name="connsiteX24" fmla="*/ 7425 w 9967"/>
            <a:gd name="connsiteY24" fmla="*/ 8445 h 10001"/>
            <a:gd name="connsiteX25" fmla="*/ 7356 w 9967"/>
            <a:gd name="connsiteY25" fmla="*/ 6797 h 10001"/>
            <a:gd name="connsiteX26" fmla="*/ 7338 w 9967"/>
            <a:gd name="connsiteY26" fmla="*/ 6839 h 10001"/>
            <a:gd name="connsiteX27" fmla="*/ 7394 w 9967"/>
            <a:gd name="connsiteY27" fmla="*/ 5795 h 10001"/>
            <a:gd name="connsiteX28" fmla="*/ 7541 w 9967"/>
            <a:gd name="connsiteY28" fmla="*/ 5424 h 10001"/>
            <a:gd name="connsiteX29" fmla="*/ 7986 w 9967"/>
            <a:gd name="connsiteY29" fmla="*/ 4979 h 10001"/>
            <a:gd name="connsiteX30" fmla="*/ 7548 w 9967"/>
            <a:gd name="connsiteY30" fmla="*/ 4776 h 10001"/>
            <a:gd name="connsiteX31" fmla="*/ 7824 w 9967"/>
            <a:gd name="connsiteY31" fmla="*/ 4702 h 10001"/>
            <a:gd name="connsiteX32" fmla="*/ 7655 w 9967"/>
            <a:gd name="connsiteY32" fmla="*/ 4544 h 10001"/>
            <a:gd name="connsiteX33" fmla="*/ 6514 w 9967"/>
            <a:gd name="connsiteY33" fmla="*/ 4443 h 10001"/>
            <a:gd name="connsiteX34" fmla="*/ 7122 w 9967"/>
            <a:gd name="connsiteY34" fmla="*/ 4240 h 10001"/>
            <a:gd name="connsiteX35" fmla="*/ 6066 w 9967"/>
            <a:gd name="connsiteY35" fmla="*/ 4088 h 10001"/>
            <a:gd name="connsiteX36" fmla="*/ 7472 w 9967"/>
            <a:gd name="connsiteY36" fmla="*/ 3779 h 10001"/>
            <a:gd name="connsiteX37" fmla="*/ 8472 w 9967"/>
            <a:gd name="connsiteY37" fmla="*/ 2679 h 10001"/>
            <a:gd name="connsiteX38" fmla="*/ 8924 w 9967"/>
            <a:gd name="connsiteY38" fmla="*/ 1604 h 10001"/>
            <a:gd name="connsiteX39" fmla="*/ 8964 w 9967"/>
            <a:gd name="connsiteY39" fmla="*/ 746 h 10001"/>
            <a:gd name="connsiteX40" fmla="*/ 8246 w 9967"/>
            <a:gd name="connsiteY40" fmla="*/ 0 h 10001"/>
            <a:gd name="connsiteX41" fmla="*/ 6240 w 9967"/>
            <a:gd name="connsiteY41" fmla="*/ 375 h 10001"/>
            <a:gd name="connsiteX42" fmla="*/ 2185 w 9967"/>
            <a:gd name="connsiteY42" fmla="*/ 700 h 10001"/>
            <a:gd name="connsiteX43" fmla="*/ 104 w 9967"/>
            <a:gd name="connsiteY43" fmla="*/ 1037 h 10001"/>
            <a:gd name="connsiteX0" fmla="*/ 104 w 10000"/>
            <a:gd name="connsiteY0" fmla="*/ 1037 h 9869"/>
            <a:gd name="connsiteX1" fmla="*/ 1274 w 10000"/>
            <a:gd name="connsiteY1" fmla="*/ 1393 h 9869"/>
            <a:gd name="connsiteX2" fmla="*/ 1625 w 10000"/>
            <a:gd name="connsiteY2" fmla="*/ 2315 h 9869"/>
            <a:gd name="connsiteX3" fmla="*/ 2250 w 10000"/>
            <a:gd name="connsiteY3" fmla="*/ 3481 h 9869"/>
            <a:gd name="connsiteX4" fmla="*/ 3415 w 10000"/>
            <a:gd name="connsiteY4" fmla="*/ 4111 h 9869"/>
            <a:gd name="connsiteX5" fmla="*/ 2790 w 10000"/>
            <a:gd name="connsiteY5" fmla="*/ 4305 h 9869"/>
            <a:gd name="connsiteX6" fmla="*/ 3701 w 10000"/>
            <a:gd name="connsiteY6" fmla="*/ 4463 h 9869"/>
            <a:gd name="connsiteX7" fmla="*/ 2747 w 10000"/>
            <a:gd name="connsiteY7" fmla="*/ 4679 h 9869"/>
            <a:gd name="connsiteX8" fmla="*/ 3495 w 10000"/>
            <a:gd name="connsiteY8" fmla="*/ 5255 h 9869"/>
            <a:gd name="connsiteX9" fmla="*/ 3879 w 10000"/>
            <a:gd name="connsiteY9" fmla="*/ 5827 h 9869"/>
            <a:gd name="connsiteX10" fmla="*/ 4571 w 10000"/>
            <a:gd name="connsiteY10" fmla="*/ 6460 h 9869"/>
            <a:gd name="connsiteX11" fmla="*/ 4813 w 10000"/>
            <a:gd name="connsiteY11" fmla="*/ 6856 h 9869"/>
            <a:gd name="connsiteX12" fmla="*/ 5098 w 10000"/>
            <a:gd name="connsiteY12" fmla="*/ 6876 h 9869"/>
            <a:gd name="connsiteX13" fmla="*/ 5458 w 10000"/>
            <a:gd name="connsiteY13" fmla="*/ 8524 h 9869"/>
            <a:gd name="connsiteX14" fmla="*/ 4579 w 10000"/>
            <a:gd name="connsiteY14" fmla="*/ 8625 h 9869"/>
            <a:gd name="connsiteX15" fmla="*/ 2381 w 10000"/>
            <a:gd name="connsiteY15" fmla="*/ 8889 h 9869"/>
            <a:gd name="connsiteX16" fmla="*/ 328 w 10000"/>
            <a:gd name="connsiteY16" fmla="*/ 9258 h 9869"/>
            <a:gd name="connsiteX17" fmla="*/ 274 w 10000"/>
            <a:gd name="connsiteY17" fmla="*/ 9683 h 9869"/>
            <a:gd name="connsiteX18" fmla="*/ 2063 w 10000"/>
            <a:gd name="connsiteY18" fmla="*/ 9869 h 9869"/>
            <a:gd name="connsiteX19" fmla="*/ 4688 w 10000"/>
            <a:gd name="connsiteY19" fmla="*/ 9810 h 9869"/>
            <a:gd name="connsiteX20" fmla="*/ 7422 w 10000"/>
            <a:gd name="connsiteY20" fmla="*/ 9740 h 9869"/>
            <a:gd name="connsiteX21" fmla="*/ 9937 w 10000"/>
            <a:gd name="connsiteY21" fmla="*/ 9188 h 9869"/>
            <a:gd name="connsiteX22" fmla="*/ 9206 w 10000"/>
            <a:gd name="connsiteY22" fmla="*/ 8772 h 9869"/>
            <a:gd name="connsiteX23" fmla="*/ 8743 w 10000"/>
            <a:gd name="connsiteY23" fmla="*/ 8370 h 9869"/>
            <a:gd name="connsiteX24" fmla="*/ 7450 w 10000"/>
            <a:gd name="connsiteY24" fmla="*/ 8444 h 9869"/>
            <a:gd name="connsiteX25" fmla="*/ 7380 w 10000"/>
            <a:gd name="connsiteY25" fmla="*/ 6796 h 9869"/>
            <a:gd name="connsiteX26" fmla="*/ 7362 w 10000"/>
            <a:gd name="connsiteY26" fmla="*/ 6838 h 9869"/>
            <a:gd name="connsiteX27" fmla="*/ 7418 w 10000"/>
            <a:gd name="connsiteY27" fmla="*/ 5794 h 9869"/>
            <a:gd name="connsiteX28" fmla="*/ 7566 w 10000"/>
            <a:gd name="connsiteY28" fmla="*/ 5423 h 9869"/>
            <a:gd name="connsiteX29" fmla="*/ 8012 w 10000"/>
            <a:gd name="connsiteY29" fmla="*/ 4979 h 9869"/>
            <a:gd name="connsiteX30" fmla="*/ 7573 w 10000"/>
            <a:gd name="connsiteY30" fmla="*/ 4776 h 9869"/>
            <a:gd name="connsiteX31" fmla="*/ 7850 w 10000"/>
            <a:gd name="connsiteY31" fmla="*/ 4702 h 9869"/>
            <a:gd name="connsiteX32" fmla="*/ 7680 w 10000"/>
            <a:gd name="connsiteY32" fmla="*/ 4544 h 9869"/>
            <a:gd name="connsiteX33" fmla="*/ 6536 w 10000"/>
            <a:gd name="connsiteY33" fmla="*/ 4443 h 9869"/>
            <a:gd name="connsiteX34" fmla="*/ 7146 w 10000"/>
            <a:gd name="connsiteY34" fmla="*/ 4240 h 9869"/>
            <a:gd name="connsiteX35" fmla="*/ 6086 w 10000"/>
            <a:gd name="connsiteY35" fmla="*/ 4088 h 9869"/>
            <a:gd name="connsiteX36" fmla="*/ 7497 w 10000"/>
            <a:gd name="connsiteY36" fmla="*/ 3779 h 9869"/>
            <a:gd name="connsiteX37" fmla="*/ 8500 w 10000"/>
            <a:gd name="connsiteY37" fmla="*/ 2679 h 9869"/>
            <a:gd name="connsiteX38" fmla="*/ 8954 w 10000"/>
            <a:gd name="connsiteY38" fmla="*/ 1604 h 9869"/>
            <a:gd name="connsiteX39" fmla="*/ 8994 w 10000"/>
            <a:gd name="connsiteY39" fmla="*/ 746 h 9869"/>
            <a:gd name="connsiteX40" fmla="*/ 8273 w 10000"/>
            <a:gd name="connsiteY40" fmla="*/ 0 h 9869"/>
            <a:gd name="connsiteX41" fmla="*/ 6261 w 10000"/>
            <a:gd name="connsiteY41" fmla="*/ 375 h 9869"/>
            <a:gd name="connsiteX42" fmla="*/ 2192 w 10000"/>
            <a:gd name="connsiteY42" fmla="*/ 700 h 9869"/>
            <a:gd name="connsiteX43" fmla="*/ 104 w 10000"/>
            <a:gd name="connsiteY43" fmla="*/ 1037 h 9869"/>
            <a:gd name="connsiteX0" fmla="*/ 104 w 10016"/>
            <a:gd name="connsiteY0" fmla="*/ 1051 h 10000"/>
            <a:gd name="connsiteX1" fmla="*/ 1274 w 10016"/>
            <a:gd name="connsiteY1" fmla="*/ 1411 h 10000"/>
            <a:gd name="connsiteX2" fmla="*/ 1625 w 10016"/>
            <a:gd name="connsiteY2" fmla="*/ 2346 h 10000"/>
            <a:gd name="connsiteX3" fmla="*/ 2250 w 10016"/>
            <a:gd name="connsiteY3" fmla="*/ 3527 h 10000"/>
            <a:gd name="connsiteX4" fmla="*/ 3415 w 10016"/>
            <a:gd name="connsiteY4" fmla="*/ 4166 h 10000"/>
            <a:gd name="connsiteX5" fmla="*/ 2790 w 10016"/>
            <a:gd name="connsiteY5" fmla="*/ 4362 h 10000"/>
            <a:gd name="connsiteX6" fmla="*/ 3701 w 10016"/>
            <a:gd name="connsiteY6" fmla="*/ 4522 h 10000"/>
            <a:gd name="connsiteX7" fmla="*/ 2747 w 10016"/>
            <a:gd name="connsiteY7" fmla="*/ 4741 h 10000"/>
            <a:gd name="connsiteX8" fmla="*/ 3495 w 10016"/>
            <a:gd name="connsiteY8" fmla="*/ 5325 h 10000"/>
            <a:gd name="connsiteX9" fmla="*/ 3879 w 10016"/>
            <a:gd name="connsiteY9" fmla="*/ 5904 h 10000"/>
            <a:gd name="connsiteX10" fmla="*/ 4571 w 10016"/>
            <a:gd name="connsiteY10" fmla="*/ 6546 h 10000"/>
            <a:gd name="connsiteX11" fmla="*/ 4813 w 10016"/>
            <a:gd name="connsiteY11" fmla="*/ 6947 h 10000"/>
            <a:gd name="connsiteX12" fmla="*/ 5098 w 10016"/>
            <a:gd name="connsiteY12" fmla="*/ 6967 h 10000"/>
            <a:gd name="connsiteX13" fmla="*/ 5458 w 10016"/>
            <a:gd name="connsiteY13" fmla="*/ 8637 h 10000"/>
            <a:gd name="connsiteX14" fmla="*/ 4579 w 10016"/>
            <a:gd name="connsiteY14" fmla="*/ 8739 h 10000"/>
            <a:gd name="connsiteX15" fmla="*/ 2381 w 10016"/>
            <a:gd name="connsiteY15" fmla="*/ 9007 h 10000"/>
            <a:gd name="connsiteX16" fmla="*/ 328 w 10016"/>
            <a:gd name="connsiteY16" fmla="*/ 9381 h 10000"/>
            <a:gd name="connsiteX17" fmla="*/ 274 w 10016"/>
            <a:gd name="connsiteY17" fmla="*/ 9812 h 10000"/>
            <a:gd name="connsiteX18" fmla="*/ 2063 w 10016"/>
            <a:gd name="connsiteY18" fmla="*/ 10000 h 10000"/>
            <a:gd name="connsiteX19" fmla="*/ 4688 w 10016"/>
            <a:gd name="connsiteY19" fmla="*/ 9940 h 10000"/>
            <a:gd name="connsiteX20" fmla="*/ 7142 w 10016"/>
            <a:gd name="connsiteY20" fmla="*/ 9737 h 10000"/>
            <a:gd name="connsiteX21" fmla="*/ 9937 w 10016"/>
            <a:gd name="connsiteY21" fmla="*/ 9310 h 10000"/>
            <a:gd name="connsiteX22" fmla="*/ 9206 w 10016"/>
            <a:gd name="connsiteY22" fmla="*/ 8888 h 10000"/>
            <a:gd name="connsiteX23" fmla="*/ 8743 w 10016"/>
            <a:gd name="connsiteY23" fmla="*/ 8481 h 10000"/>
            <a:gd name="connsiteX24" fmla="*/ 7450 w 10016"/>
            <a:gd name="connsiteY24" fmla="*/ 8556 h 10000"/>
            <a:gd name="connsiteX25" fmla="*/ 7380 w 10016"/>
            <a:gd name="connsiteY25" fmla="*/ 6886 h 10000"/>
            <a:gd name="connsiteX26" fmla="*/ 7362 w 10016"/>
            <a:gd name="connsiteY26" fmla="*/ 6929 h 10000"/>
            <a:gd name="connsiteX27" fmla="*/ 7418 w 10016"/>
            <a:gd name="connsiteY27" fmla="*/ 5871 h 10000"/>
            <a:gd name="connsiteX28" fmla="*/ 7566 w 10016"/>
            <a:gd name="connsiteY28" fmla="*/ 5495 h 10000"/>
            <a:gd name="connsiteX29" fmla="*/ 8012 w 10016"/>
            <a:gd name="connsiteY29" fmla="*/ 5045 h 10000"/>
            <a:gd name="connsiteX30" fmla="*/ 7573 w 10016"/>
            <a:gd name="connsiteY30" fmla="*/ 4839 h 10000"/>
            <a:gd name="connsiteX31" fmla="*/ 7850 w 10016"/>
            <a:gd name="connsiteY31" fmla="*/ 4764 h 10000"/>
            <a:gd name="connsiteX32" fmla="*/ 7680 w 10016"/>
            <a:gd name="connsiteY32" fmla="*/ 4604 h 10000"/>
            <a:gd name="connsiteX33" fmla="*/ 6536 w 10016"/>
            <a:gd name="connsiteY33" fmla="*/ 4502 h 10000"/>
            <a:gd name="connsiteX34" fmla="*/ 7146 w 10016"/>
            <a:gd name="connsiteY34" fmla="*/ 4296 h 10000"/>
            <a:gd name="connsiteX35" fmla="*/ 6086 w 10016"/>
            <a:gd name="connsiteY35" fmla="*/ 4142 h 10000"/>
            <a:gd name="connsiteX36" fmla="*/ 7497 w 10016"/>
            <a:gd name="connsiteY36" fmla="*/ 3829 h 10000"/>
            <a:gd name="connsiteX37" fmla="*/ 8500 w 10016"/>
            <a:gd name="connsiteY37" fmla="*/ 2715 h 10000"/>
            <a:gd name="connsiteX38" fmla="*/ 8954 w 10016"/>
            <a:gd name="connsiteY38" fmla="*/ 1625 h 10000"/>
            <a:gd name="connsiteX39" fmla="*/ 8994 w 10016"/>
            <a:gd name="connsiteY39" fmla="*/ 756 h 10000"/>
            <a:gd name="connsiteX40" fmla="*/ 8273 w 10016"/>
            <a:gd name="connsiteY40" fmla="*/ 0 h 10000"/>
            <a:gd name="connsiteX41" fmla="*/ 6261 w 10016"/>
            <a:gd name="connsiteY41" fmla="*/ 380 h 10000"/>
            <a:gd name="connsiteX42" fmla="*/ 2192 w 10016"/>
            <a:gd name="connsiteY42" fmla="*/ 709 h 10000"/>
            <a:gd name="connsiteX43" fmla="*/ 104 w 10016"/>
            <a:gd name="connsiteY43" fmla="*/ 1051 h 10000"/>
            <a:gd name="connsiteX0" fmla="*/ 104 w 10016"/>
            <a:gd name="connsiteY0" fmla="*/ 1051 h 10000"/>
            <a:gd name="connsiteX1" fmla="*/ 1274 w 10016"/>
            <a:gd name="connsiteY1" fmla="*/ 1411 h 10000"/>
            <a:gd name="connsiteX2" fmla="*/ 1625 w 10016"/>
            <a:gd name="connsiteY2" fmla="*/ 2346 h 10000"/>
            <a:gd name="connsiteX3" fmla="*/ 2250 w 10016"/>
            <a:gd name="connsiteY3" fmla="*/ 3527 h 10000"/>
            <a:gd name="connsiteX4" fmla="*/ 3415 w 10016"/>
            <a:gd name="connsiteY4" fmla="*/ 4166 h 10000"/>
            <a:gd name="connsiteX5" fmla="*/ 2790 w 10016"/>
            <a:gd name="connsiteY5" fmla="*/ 4362 h 10000"/>
            <a:gd name="connsiteX6" fmla="*/ 3701 w 10016"/>
            <a:gd name="connsiteY6" fmla="*/ 4522 h 10000"/>
            <a:gd name="connsiteX7" fmla="*/ 2747 w 10016"/>
            <a:gd name="connsiteY7" fmla="*/ 4741 h 10000"/>
            <a:gd name="connsiteX8" fmla="*/ 3495 w 10016"/>
            <a:gd name="connsiteY8" fmla="*/ 5325 h 10000"/>
            <a:gd name="connsiteX9" fmla="*/ 3879 w 10016"/>
            <a:gd name="connsiteY9" fmla="*/ 5904 h 10000"/>
            <a:gd name="connsiteX10" fmla="*/ 4571 w 10016"/>
            <a:gd name="connsiteY10" fmla="*/ 6546 h 10000"/>
            <a:gd name="connsiteX11" fmla="*/ 4813 w 10016"/>
            <a:gd name="connsiteY11" fmla="*/ 6947 h 10000"/>
            <a:gd name="connsiteX12" fmla="*/ 5098 w 10016"/>
            <a:gd name="connsiteY12" fmla="*/ 6967 h 10000"/>
            <a:gd name="connsiteX13" fmla="*/ 5458 w 10016"/>
            <a:gd name="connsiteY13" fmla="*/ 8637 h 10000"/>
            <a:gd name="connsiteX14" fmla="*/ 4579 w 10016"/>
            <a:gd name="connsiteY14" fmla="*/ 8739 h 10000"/>
            <a:gd name="connsiteX15" fmla="*/ 2661 w 10016"/>
            <a:gd name="connsiteY15" fmla="*/ 9095 h 10000"/>
            <a:gd name="connsiteX16" fmla="*/ 328 w 10016"/>
            <a:gd name="connsiteY16" fmla="*/ 9381 h 10000"/>
            <a:gd name="connsiteX17" fmla="*/ 274 w 10016"/>
            <a:gd name="connsiteY17" fmla="*/ 9812 h 10000"/>
            <a:gd name="connsiteX18" fmla="*/ 2063 w 10016"/>
            <a:gd name="connsiteY18" fmla="*/ 10000 h 10000"/>
            <a:gd name="connsiteX19" fmla="*/ 4688 w 10016"/>
            <a:gd name="connsiteY19" fmla="*/ 9940 h 10000"/>
            <a:gd name="connsiteX20" fmla="*/ 7142 w 10016"/>
            <a:gd name="connsiteY20" fmla="*/ 9737 h 10000"/>
            <a:gd name="connsiteX21" fmla="*/ 9937 w 10016"/>
            <a:gd name="connsiteY21" fmla="*/ 9310 h 10000"/>
            <a:gd name="connsiteX22" fmla="*/ 9206 w 10016"/>
            <a:gd name="connsiteY22" fmla="*/ 8888 h 10000"/>
            <a:gd name="connsiteX23" fmla="*/ 8743 w 10016"/>
            <a:gd name="connsiteY23" fmla="*/ 8481 h 10000"/>
            <a:gd name="connsiteX24" fmla="*/ 7450 w 10016"/>
            <a:gd name="connsiteY24" fmla="*/ 8556 h 10000"/>
            <a:gd name="connsiteX25" fmla="*/ 7380 w 10016"/>
            <a:gd name="connsiteY25" fmla="*/ 6886 h 10000"/>
            <a:gd name="connsiteX26" fmla="*/ 7362 w 10016"/>
            <a:gd name="connsiteY26" fmla="*/ 6929 h 10000"/>
            <a:gd name="connsiteX27" fmla="*/ 7418 w 10016"/>
            <a:gd name="connsiteY27" fmla="*/ 5871 h 10000"/>
            <a:gd name="connsiteX28" fmla="*/ 7566 w 10016"/>
            <a:gd name="connsiteY28" fmla="*/ 5495 h 10000"/>
            <a:gd name="connsiteX29" fmla="*/ 8012 w 10016"/>
            <a:gd name="connsiteY29" fmla="*/ 5045 h 10000"/>
            <a:gd name="connsiteX30" fmla="*/ 7573 w 10016"/>
            <a:gd name="connsiteY30" fmla="*/ 4839 h 10000"/>
            <a:gd name="connsiteX31" fmla="*/ 7850 w 10016"/>
            <a:gd name="connsiteY31" fmla="*/ 4764 h 10000"/>
            <a:gd name="connsiteX32" fmla="*/ 7680 w 10016"/>
            <a:gd name="connsiteY32" fmla="*/ 4604 h 10000"/>
            <a:gd name="connsiteX33" fmla="*/ 6536 w 10016"/>
            <a:gd name="connsiteY33" fmla="*/ 4502 h 10000"/>
            <a:gd name="connsiteX34" fmla="*/ 7146 w 10016"/>
            <a:gd name="connsiteY34" fmla="*/ 4296 h 10000"/>
            <a:gd name="connsiteX35" fmla="*/ 6086 w 10016"/>
            <a:gd name="connsiteY35" fmla="*/ 4142 h 10000"/>
            <a:gd name="connsiteX36" fmla="*/ 7497 w 10016"/>
            <a:gd name="connsiteY36" fmla="*/ 3829 h 10000"/>
            <a:gd name="connsiteX37" fmla="*/ 8500 w 10016"/>
            <a:gd name="connsiteY37" fmla="*/ 2715 h 10000"/>
            <a:gd name="connsiteX38" fmla="*/ 8954 w 10016"/>
            <a:gd name="connsiteY38" fmla="*/ 1625 h 10000"/>
            <a:gd name="connsiteX39" fmla="*/ 8994 w 10016"/>
            <a:gd name="connsiteY39" fmla="*/ 756 h 10000"/>
            <a:gd name="connsiteX40" fmla="*/ 8273 w 10016"/>
            <a:gd name="connsiteY40" fmla="*/ 0 h 10000"/>
            <a:gd name="connsiteX41" fmla="*/ 6261 w 10016"/>
            <a:gd name="connsiteY41" fmla="*/ 380 h 10000"/>
            <a:gd name="connsiteX42" fmla="*/ 2192 w 10016"/>
            <a:gd name="connsiteY42" fmla="*/ 709 h 10000"/>
            <a:gd name="connsiteX43" fmla="*/ 104 w 10016"/>
            <a:gd name="connsiteY43" fmla="*/ 1051 h 10000"/>
            <a:gd name="connsiteX0" fmla="*/ 15 w 9927"/>
            <a:gd name="connsiteY0" fmla="*/ 1051 h 10000"/>
            <a:gd name="connsiteX1" fmla="*/ 1185 w 9927"/>
            <a:gd name="connsiteY1" fmla="*/ 1411 h 10000"/>
            <a:gd name="connsiteX2" fmla="*/ 1536 w 9927"/>
            <a:gd name="connsiteY2" fmla="*/ 2346 h 10000"/>
            <a:gd name="connsiteX3" fmla="*/ 2161 w 9927"/>
            <a:gd name="connsiteY3" fmla="*/ 3527 h 10000"/>
            <a:gd name="connsiteX4" fmla="*/ 3326 w 9927"/>
            <a:gd name="connsiteY4" fmla="*/ 4166 h 10000"/>
            <a:gd name="connsiteX5" fmla="*/ 2701 w 9927"/>
            <a:gd name="connsiteY5" fmla="*/ 4362 h 10000"/>
            <a:gd name="connsiteX6" fmla="*/ 3612 w 9927"/>
            <a:gd name="connsiteY6" fmla="*/ 4522 h 10000"/>
            <a:gd name="connsiteX7" fmla="*/ 2658 w 9927"/>
            <a:gd name="connsiteY7" fmla="*/ 4741 h 10000"/>
            <a:gd name="connsiteX8" fmla="*/ 3406 w 9927"/>
            <a:gd name="connsiteY8" fmla="*/ 5325 h 10000"/>
            <a:gd name="connsiteX9" fmla="*/ 3790 w 9927"/>
            <a:gd name="connsiteY9" fmla="*/ 5904 h 10000"/>
            <a:gd name="connsiteX10" fmla="*/ 4482 w 9927"/>
            <a:gd name="connsiteY10" fmla="*/ 6546 h 10000"/>
            <a:gd name="connsiteX11" fmla="*/ 4724 w 9927"/>
            <a:gd name="connsiteY11" fmla="*/ 6947 h 10000"/>
            <a:gd name="connsiteX12" fmla="*/ 5009 w 9927"/>
            <a:gd name="connsiteY12" fmla="*/ 6967 h 10000"/>
            <a:gd name="connsiteX13" fmla="*/ 5369 w 9927"/>
            <a:gd name="connsiteY13" fmla="*/ 8637 h 10000"/>
            <a:gd name="connsiteX14" fmla="*/ 4490 w 9927"/>
            <a:gd name="connsiteY14" fmla="*/ 8739 h 10000"/>
            <a:gd name="connsiteX15" fmla="*/ 2572 w 9927"/>
            <a:gd name="connsiteY15" fmla="*/ 9095 h 10000"/>
            <a:gd name="connsiteX16" fmla="*/ 729 w 9927"/>
            <a:gd name="connsiteY16" fmla="*/ 9513 h 10000"/>
            <a:gd name="connsiteX17" fmla="*/ 185 w 9927"/>
            <a:gd name="connsiteY17" fmla="*/ 9812 h 10000"/>
            <a:gd name="connsiteX18" fmla="*/ 1974 w 9927"/>
            <a:gd name="connsiteY18" fmla="*/ 10000 h 10000"/>
            <a:gd name="connsiteX19" fmla="*/ 4599 w 9927"/>
            <a:gd name="connsiteY19" fmla="*/ 9940 h 10000"/>
            <a:gd name="connsiteX20" fmla="*/ 7053 w 9927"/>
            <a:gd name="connsiteY20" fmla="*/ 9737 h 10000"/>
            <a:gd name="connsiteX21" fmla="*/ 9848 w 9927"/>
            <a:gd name="connsiteY21" fmla="*/ 9310 h 10000"/>
            <a:gd name="connsiteX22" fmla="*/ 9117 w 9927"/>
            <a:gd name="connsiteY22" fmla="*/ 8888 h 10000"/>
            <a:gd name="connsiteX23" fmla="*/ 8654 w 9927"/>
            <a:gd name="connsiteY23" fmla="*/ 8481 h 10000"/>
            <a:gd name="connsiteX24" fmla="*/ 7361 w 9927"/>
            <a:gd name="connsiteY24" fmla="*/ 8556 h 10000"/>
            <a:gd name="connsiteX25" fmla="*/ 7291 w 9927"/>
            <a:gd name="connsiteY25" fmla="*/ 6886 h 10000"/>
            <a:gd name="connsiteX26" fmla="*/ 7273 w 9927"/>
            <a:gd name="connsiteY26" fmla="*/ 6929 h 10000"/>
            <a:gd name="connsiteX27" fmla="*/ 7329 w 9927"/>
            <a:gd name="connsiteY27" fmla="*/ 5871 h 10000"/>
            <a:gd name="connsiteX28" fmla="*/ 7477 w 9927"/>
            <a:gd name="connsiteY28" fmla="*/ 5495 h 10000"/>
            <a:gd name="connsiteX29" fmla="*/ 7923 w 9927"/>
            <a:gd name="connsiteY29" fmla="*/ 5045 h 10000"/>
            <a:gd name="connsiteX30" fmla="*/ 7484 w 9927"/>
            <a:gd name="connsiteY30" fmla="*/ 4839 h 10000"/>
            <a:gd name="connsiteX31" fmla="*/ 7761 w 9927"/>
            <a:gd name="connsiteY31" fmla="*/ 4764 h 10000"/>
            <a:gd name="connsiteX32" fmla="*/ 7591 w 9927"/>
            <a:gd name="connsiteY32" fmla="*/ 4604 h 10000"/>
            <a:gd name="connsiteX33" fmla="*/ 6447 w 9927"/>
            <a:gd name="connsiteY33" fmla="*/ 4502 h 10000"/>
            <a:gd name="connsiteX34" fmla="*/ 7057 w 9927"/>
            <a:gd name="connsiteY34" fmla="*/ 4296 h 10000"/>
            <a:gd name="connsiteX35" fmla="*/ 5997 w 9927"/>
            <a:gd name="connsiteY35" fmla="*/ 4142 h 10000"/>
            <a:gd name="connsiteX36" fmla="*/ 7408 w 9927"/>
            <a:gd name="connsiteY36" fmla="*/ 3829 h 10000"/>
            <a:gd name="connsiteX37" fmla="*/ 8411 w 9927"/>
            <a:gd name="connsiteY37" fmla="*/ 2715 h 10000"/>
            <a:gd name="connsiteX38" fmla="*/ 8865 w 9927"/>
            <a:gd name="connsiteY38" fmla="*/ 1625 h 10000"/>
            <a:gd name="connsiteX39" fmla="*/ 8905 w 9927"/>
            <a:gd name="connsiteY39" fmla="*/ 756 h 10000"/>
            <a:gd name="connsiteX40" fmla="*/ 8184 w 9927"/>
            <a:gd name="connsiteY40" fmla="*/ 0 h 10000"/>
            <a:gd name="connsiteX41" fmla="*/ 6172 w 9927"/>
            <a:gd name="connsiteY41" fmla="*/ 380 h 10000"/>
            <a:gd name="connsiteX42" fmla="*/ 2103 w 9927"/>
            <a:gd name="connsiteY42" fmla="*/ 709 h 10000"/>
            <a:gd name="connsiteX43" fmla="*/ 15 w 9927"/>
            <a:gd name="connsiteY43" fmla="*/ 1051 h 10000"/>
            <a:gd name="connsiteX0" fmla="*/ 15 w 10000"/>
            <a:gd name="connsiteY0" fmla="*/ 1051 h 10000"/>
            <a:gd name="connsiteX1" fmla="*/ 1194 w 10000"/>
            <a:gd name="connsiteY1" fmla="*/ 1411 h 10000"/>
            <a:gd name="connsiteX2" fmla="*/ 1547 w 10000"/>
            <a:gd name="connsiteY2" fmla="*/ 2346 h 10000"/>
            <a:gd name="connsiteX3" fmla="*/ 2177 w 10000"/>
            <a:gd name="connsiteY3" fmla="*/ 3527 h 10000"/>
            <a:gd name="connsiteX4" fmla="*/ 3350 w 10000"/>
            <a:gd name="connsiteY4" fmla="*/ 4166 h 10000"/>
            <a:gd name="connsiteX5" fmla="*/ 2721 w 10000"/>
            <a:gd name="connsiteY5" fmla="*/ 4362 h 10000"/>
            <a:gd name="connsiteX6" fmla="*/ 3639 w 10000"/>
            <a:gd name="connsiteY6" fmla="*/ 4522 h 10000"/>
            <a:gd name="connsiteX7" fmla="*/ 2678 w 10000"/>
            <a:gd name="connsiteY7" fmla="*/ 4741 h 10000"/>
            <a:gd name="connsiteX8" fmla="*/ 3431 w 10000"/>
            <a:gd name="connsiteY8" fmla="*/ 5325 h 10000"/>
            <a:gd name="connsiteX9" fmla="*/ 3818 w 10000"/>
            <a:gd name="connsiteY9" fmla="*/ 5904 h 10000"/>
            <a:gd name="connsiteX10" fmla="*/ 4515 w 10000"/>
            <a:gd name="connsiteY10" fmla="*/ 6546 h 10000"/>
            <a:gd name="connsiteX11" fmla="*/ 4759 w 10000"/>
            <a:gd name="connsiteY11" fmla="*/ 6947 h 10000"/>
            <a:gd name="connsiteX12" fmla="*/ 5046 w 10000"/>
            <a:gd name="connsiteY12" fmla="*/ 6967 h 10000"/>
            <a:gd name="connsiteX13" fmla="*/ 5408 w 10000"/>
            <a:gd name="connsiteY13" fmla="*/ 8637 h 10000"/>
            <a:gd name="connsiteX14" fmla="*/ 4523 w 10000"/>
            <a:gd name="connsiteY14" fmla="*/ 8739 h 10000"/>
            <a:gd name="connsiteX15" fmla="*/ 2661 w 10000"/>
            <a:gd name="connsiteY15" fmla="*/ 9227 h 10000"/>
            <a:gd name="connsiteX16" fmla="*/ 734 w 10000"/>
            <a:gd name="connsiteY16" fmla="*/ 9513 h 10000"/>
            <a:gd name="connsiteX17" fmla="*/ 186 w 10000"/>
            <a:gd name="connsiteY17" fmla="*/ 9812 h 10000"/>
            <a:gd name="connsiteX18" fmla="*/ 1989 w 10000"/>
            <a:gd name="connsiteY18" fmla="*/ 10000 h 10000"/>
            <a:gd name="connsiteX19" fmla="*/ 4633 w 10000"/>
            <a:gd name="connsiteY19" fmla="*/ 9940 h 10000"/>
            <a:gd name="connsiteX20" fmla="*/ 7105 w 10000"/>
            <a:gd name="connsiteY20" fmla="*/ 9737 h 10000"/>
            <a:gd name="connsiteX21" fmla="*/ 9920 w 10000"/>
            <a:gd name="connsiteY21" fmla="*/ 9310 h 10000"/>
            <a:gd name="connsiteX22" fmla="*/ 9184 w 10000"/>
            <a:gd name="connsiteY22" fmla="*/ 8888 h 10000"/>
            <a:gd name="connsiteX23" fmla="*/ 8718 w 10000"/>
            <a:gd name="connsiteY23" fmla="*/ 8481 h 10000"/>
            <a:gd name="connsiteX24" fmla="*/ 7415 w 10000"/>
            <a:gd name="connsiteY24" fmla="*/ 8556 h 10000"/>
            <a:gd name="connsiteX25" fmla="*/ 7345 w 10000"/>
            <a:gd name="connsiteY25" fmla="*/ 6886 h 10000"/>
            <a:gd name="connsiteX26" fmla="*/ 7326 w 10000"/>
            <a:gd name="connsiteY26" fmla="*/ 6929 h 10000"/>
            <a:gd name="connsiteX27" fmla="*/ 7383 w 10000"/>
            <a:gd name="connsiteY27" fmla="*/ 5871 h 10000"/>
            <a:gd name="connsiteX28" fmla="*/ 7532 w 10000"/>
            <a:gd name="connsiteY28" fmla="*/ 5495 h 10000"/>
            <a:gd name="connsiteX29" fmla="*/ 7981 w 10000"/>
            <a:gd name="connsiteY29" fmla="*/ 5045 h 10000"/>
            <a:gd name="connsiteX30" fmla="*/ 7539 w 10000"/>
            <a:gd name="connsiteY30" fmla="*/ 4839 h 10000"/>
            <a:gd name="connsiteX31" fmla="*/ 7818 w 10000"/>
            <a:gd name="connsiteY31" fmla="*/ 4764 h 10000"/>
            <a:gd name="connsiteX32" fmla="*/ 7647 w 10000"/>
            <a:gd name="connsiteY32" fmla="*/ 4604 h 10000"/>
            <a:gd name="connsiteX33" fmla="*/ 6494 w 10000"/>
            <a:gd name="connsiteY33" fmla="*/ 4502 h 10000"/>
            <a:gd name="connsiteX34" fmla="*/ 7109 w 10000"/>
            <a:gd name="connsiteY34" fmla="*/ 4296 h 10000"/>
            <a:gd name="connsiteX35" fmla="*/ 6041 w 10000"/>
            <a:gd name="connsiteY35" fmla="*/ 4142 h 10000"/>
            <a:gd name="connsiteX36" fmla="*/ 7462 w 10000"/>
            <a:gd name="connsiteY36" fmla="*/ 3829 h 10000"/>
            <a:gd name="connsiteX37" fmla="*/ 8473 w 10000"/>
            <a:gd name="connsiteY37" fmla="*/ 2715 h 10000"/>
            <a:gd name="connsiteX38" fmla="*/ 8930 w 10000"/>
            <a:gd name="connsiteY38" fmla="*/ 1625 h 10000"/>
            <a:gd name="connsiteX39" fmla="*/ 8970 w 10000"/>
            <a:gd name="connsiteY39" fmla="*/ 756 h 10000"/>
            <a:gd name="connsiteX40" fmla="*/ 8244 w 10000"/>
            <a:gd name="connsiteY40" fmla="*/ 0 h 10000"/>
            <a:gd name="connsiteX41" fmla="*/ 6217 w 10000"/>
            <a:gd name="connsiteY41" fmla="*/ 380 h 10000"/>
            <a:gd name="connsiteX42" fmla="*/ 2118 w 10000"/>
            <a:gd name="connsiteY42" fmla="*/ 709 h 10000"/>
            <a:gd name="connsiteX43" fmla="*/ 15 w 10000"/>
            <a:gd name="connsiteY43" fmla="*/ 1051 h 10000"/>
            <a:gd name="connsiteX0" fmla="*/ 15 w 10000"/>
            <a:gd name="connsiteY0" fmla="*/ 1051 h 10000"/>
            <a:gd name="connsiteX1" fmla="*/ 1194 w 10000"/>
            <a:gd name="connsiteY1" fmla="*/ 1411 h 10000"/>
            <a:gd name="connsiteX2" fmla="*/ 1547 w 10000"/>
            <a:gd name="connsiteY2" fmla="*/ 2346 h 10000"/>
            <a:gd name="connsiteX3" fmla="*/ 2177 w 10000"/>
            <a:gd name="connsiteY3" fmla="*/ 3527 h 10000"/>
            <a:gd name="connsiteX4" fmla="*/ 3350 w 10000"/>
            <a:gd name="connsiteY4" fmla="*/ 4166 h 10000"/>
            <a:gd name="connsiteX5" fmla="*/ 2721 w 10000"/>
            <a:gd name="connsiteY5" fmla="*/ 4362 h 10000"/>
            <a:gd name="connsiteX6" fmla="*/ 3639 w 10000"/>
            <a:gd name="connsiteY6" fmla="*/ 4522 h 10000"/>
            <a:gd name="connsiteX7" fmla="*/ 2678 w 10000"/>
            <a:gd name="connsiteY7" fmla="*/ 4741 h 10000"/>
            <a:gd name="connsiteX8" fmla="*/ 3431 w 10000"/>
            <a:gd name="connsiteY8" fmla="*/ 5325 h 10000"/>
            <a:gd name="connsiteX9" fmla="*/ 3818 w 10000"/>
            <a:gd name="connsiteY9" fmla="*/ 5904 h 10000"/>
            <a:gd name="connsiteX10" fmla="*/ 4515 w 10000"/>
            <a:gd name="connsiteY10" fmla="*/ 6546 h 10000"/>
            <a:gd name="connsiteX11" fmla="*/ 4759 w 10000"/>
            <a:gd name="connsiteY11" fmla="*/ 6947 h 10000"/>
            <a:gd name="connsiteX12" fmla="*/ 5046 w 10000"/>
            <a:gd name="connsiteY12" fmla="*/ 6967 h 10000"/>
            <a:gd name="connsiteX13" fmla="*/ 5408 w 10000"/>
            <a:gd name="connsiteY13" fmla="*/ 8637 h 10000"/>
            <a:gd name="connsiteX14" fmla="*/ 4523 w 10000"/>
            <a:gd name="connsiteY14" fmla="*/ 8739 h 10000"/>
            <a:gd name="connsiteX15" fmla="*/ 2661 w 10000"/>
            <a:gd name="connsiteY15" fmla="*/ 9373 h 10000"/>
            <a:gd name="connsiteX16" fmla="*/ 734 w 10000"/>
            <a:gd name="connsiteY16" fmla="*/ 9513 h 10000"/>
            <a:gd name="connsiteX17" fmla="*/ 186 w 10000"/>
            <a:gd name="connsiteY17" fmla="*/ 9812 h 10000"/>
            <a:gd name="connsiteX18" fmla="*/ 1989 w 10000"/>
            <a:gd name="connsiteY18" fmla="*/ 10000 h 10000"/>
            <a:gd name="connsiteX19" fmla="*/ 4633 w 10000"/>
            <a:gd name="connsiteY19" fmla="*/ 9940 h 10000"/>
            <a:gd name="connsiteX20" fmla="*/ 7105 w 10000"/>
            <a:gd name="connsiteY20" fmla="*/ 9737 h 10000"/>
            <a:gd name="connsiteX21" fmla="*/ 9920 w 10000"/>
            <a:gd name="connsiteY21" fmla="*/ 9310 h 10000"/>
            <a:gd name="connsiteX22" fmla="*/ 9184 w 10000"/>
            <a:gd name="connsiteY22" fmla="*/ 8888 h 10000"/>
            <a:gd name="connsiteX23" fmla="*/ 8718 w 10000"/>
            <a:gd name="connsiteY23" fmla="*/ 8481 h 10000"/>
            <a:gd name="connsiteX24" fmla="*/ 7415 w 10000"/>
            <a:gd name="connsiteY24" fmla="*/ 8556 h 10000"/>
            <a:gd name="connsiteX25" fmla="*/ 7345 w 10000"/>
            <a:gd name="connsiteY25" fmla="*/ 6886 h 10000"/>
            <a:gd name="connsiteX26" fmla="*/ 7326 w 10000"/>
            <a:gd name="connsiteY26" fmla="*/ 6929 h 10000"/>
            <a:gd name="connsiteX27" fmla="*/ 7383 w 10000"/>
            <a:gd name="connsiteY27" fmla="*/ 5871 h 10000"/>
            <a:gd name="connsiteX28" fmla="*/ 7532 w 10000"/>
            <a:gd name="connsiteY28" fmla="*/ 5495 h 10000"/>
            <a:gd name="connsiteX29" fmla="*/ 7981 w 10000"/>
            <a:gd name="connsiteY29" fmla="*/ 5045 h 10000"/>
            <a:gd name="connsiteX30" fmla="*/ 7539 w 10000"/>
            <a:gd name="connsiteY30" fmla="*/ 4839 h 10000"/>
            <a:gd name="connsiteX31" fmla="*/ 7818 w 10000"/>
            <a:gd name="connsiteY31" fmla="*/ 4764 h 10000"/>
            <a:gd name="connsiteX32" fmla="*/ 7647 w 10000"/>
            <a:gd name="connsiteY32" fmla="*/ 4604 h 10000"/>
            <a:gd name="connsiteX33" fmla="*/ 6494 w 10000"/>
            <a:gd name="connsiteY33" fmla="*/ 4502 h 10000"/>
            <a:gd name="connsiteX34" fmla="*/ 7109 w 10000"/>
            <a:gd name="connsiteY34" fmla="*/ 4296 h 10000"/>
            <a:gd name="connsiteX35" fmla="*/ 6041 w 10000"/>
            <a:gd name="connsiteY35" fmla="*/ 4142 h 10000"/>
            <a:gd name="connsiteX36" fmla="*/ 7462 w 10000"/>
            <a:gd name="connsiteY36" fmla="*/ 3829 h 10000"/>
            <a:gd name="connsiteX37" fmla="*/ 8473 w 10000"/>
            <a:gd name="connsiteY37" fmla="*/ 2715 h 10000"/>
            <a:gd name="connsiteX38" fmla="*/ 8930 w 10000"/>
            <a:gd name="connsiteY38" fmla="*/ 1625 h 10000"/>
            <a:gd name="connsiteX39" fmla="*/ 8970 w 10000"/>
            <a:gd name="connsiteY39" fmla="*/ 756 h 10000"/>
            <a:gd name="connsiteX40" fmla="*/ 8244 w 10000"/>
            <a:gd name="connsiteY40" fmla="*/ 0 h 10000"/>
            <a:gd name="connsiteX41" fmla="*/ 6217 w 10000"/>
            <a:gd name="connsiteY41" fmla="*/ 380 h 10000"/>
            <a:gd name="connsiteX42" fmla="*/ 2118 w 10000"/>
            <a:gd name="connsiteY42" fmla="*/ 709 h 10000"/>
            <a:gd name="connsiteX43" fmla="*/ 15 w 10000"/>
            <a:gd name="connsiteY43" fmla="*/ 1051 h 10000"/>
            <a:gd name="connsiteX0" fmla="*/ 15 w 9552"/>
            <a:gd name="connsiteY0" fmla="*/ 1051 h 10000"/>
            <a:gd name="connsiteX1" fmla="*/ 1194 w 9552"/>
            <a:gd name="connsiteY1" fmla="*/ 1411 h 10000"/>
            <a:gd name="connsiteX2" fmla="*/ 1547 w 9552"/>
            <a:gd name="connsiteY2" fmla="*/ 2346 h 10000"/>
            <a:gd name="connsiteX3" fmla="*/ 2177 w 9552"/>
            <a:gd name="connsiteY3" fmla="*/ 3527 h 10000"/>
            <a:gd name="connsiteX4" fmla="*/ 3350 w 9552"/>
            <a:gd name="connsiteY4" fmla="*/ 4166 h 10000"/>
            <a:gd name="connsiteX5" fmla="*/ 2721 w 9552"/>
            <a:gd name="connsiteY5" fmla="*/ 4362 h 10000"/>
            <a:gd name="connsiteX6" fmla="*/ 3639 w 9552"/>
            <a:gd name="connsiteY6" fmla="*/ 4522 h 10000"/>
            <a:gd name="connsiteX7" fmla="*/ 2678 w 9552"/>
            <a:gd name="connsiteY7" fmla="*/ 4741 h 10000"/>
            <a:gd name="connsiteX8" fmla="*/ 3431 w 9552"/>
            <a:gd name="connsiteY8" fmla="*/ 5325 h 10000"/>
            <a:gd name="connsiteX9" fmla="*/ 3818 w 9552"/>
            <a:gd name="connsiteY9" fmla="*/ 5904 h 10000"/>
            <a:gd name="connsiteX10" fmla="*/ 4515 w 9552"/>
            <a:gd name="connsiteY10" fmla="*/ 6546 h 10000"/>
            <a:gd name="connsiteX11" fmla="*/ 4759 w 9552"/>
            <a:gd name="connsiteY11" fmla="*/ 6947 h 10000"/>
            <a:gd name="connsiteX12" fmla="*/ 5046 w 9552"/>
            <a:gd name="connsiteY12" fmla="*/ 6967 h 10000"/>
            <a:gd name="connsiteX13" fmla="*/ 5408 w 9552"/>
            <a:gd name="connsiteY13" fmla="*/ 8637 h 10000"/>
            <a:gd name="connsiteX14" fmla="*/ 4523 w 9552"/>
            <a:gd name="connsiteY14" fmla="*/ 8739 h 10000"/>
            <a:gd name="connsiteX15" fmla="*/ 2661 w 9552"/>
            <a:gd name="connsiteY15" fmla="*/ 9373 h 10000"/>
            <a:gd name="connsiteX16" fmla="*/ 734 w 9552"/>
            <a:gd name="connsiteY16" fmla="*/ 9513 h 10000"/>
            <a:gd name="connsiteX17" fmla="*/ 186 w 9552"/>
            <a:gd name="connsiteY17" fmla="*/ 9812 h 10000"/>
            <a:gd name="connsiteX18" fmla="*/ 1989 w 9552"/>
            <a:gd name="connsiteY18" fmla="*/ 10000 h 10000"/>
            <a:gd name="connsiteX19" fmla="*/ 4633 w 9552"/>
            <a:gd name="connsiteY19" fmla="*/ 9940 h 10000"/>
            <a:gd name="connsiteX20" fmla="*/ 7105 w 9552"/>
            <a:gd name="connsiteY20" fmla="*/ 9737 h 10000"/>
            <a:gd name="connsiteX21" fmla="*/ 9427 w 9552"/>
            <a:gd name="connsiteY21" fmla="*/ 9398 h 10000"/>
            <a:gd name="connsiteX22" fmla="*/ 9184 w 9552"/>
            <a:gd name="connsiteY22" fmla="*/ 8888 h 10000"/>
            <a:gd name="connsiteX23" fmla="*/ 8718 w 9552"/>
            <a:gd name="connsiteY23" fmla="*/ 8481 h 10000"/>
            <a:gd name="connsiteX24" fmla="*/ 7415 w 9552"/>
            <a:gd name="connsiteY24" fmla="*/ 8556 h 10000"/>
            <a:gd name="connsiteX25" fmla="*/ 7345 w 9552"/>
            <a:gd name="connsiteY25" fmla="*/ 6886 h 10000"/>
            <a:gd name="connsiteX26" fmla="*/ 7326 w 9552"/>
            <a:gd name="connsiteY26" fmla="*/ 6929 h 10000"/>
            <a:gd name="connsiteX27" fmla="*/ 7383 w 9552"/>
            <a:gd name="connsiteY27" fmla="*/ 5871 h 10000"/>
            <a:gd name="connsiteX28" fmla="*/ 7532 w 9552"/>
            <a:gd name="connsiteY28" fmla="*/ 5495 h 10000"/>
            <a:gd name="connsiteX29" fmla="*/ 7981 w 9552"/>
            <a:gd name="connsiteY29" fmla="*/ 5045 h 10000"/>
            <a:gd name="connsiteX30" fmla="*/ 7539 w 9552"/>
            <a:gd name="connsiteY30" fmla="*/ 4839 h 10000"/>
            <a:gd name="connsiteX31" fmla="*/ 7818 w 9552"/>
            <a:gd name="connsiteY31" fmla="*/ 4764 h 10000"/>
            <a:gd name="connsiteX32" fmla="*/ 7647 w 9552"/>
            <a:gd name="connsiteY32" fmla="*/ 4604 h 10000"/>
            <a:gd name="connsiteX33" fmla="*/ 6494 w 9552"/>
            <a:gd name="connsiteY33" fmla="*/ 4502 h 10000"/>
            <a:gd name="connsiteX34" fmla="*/ 7109 w 9552"/>
            <a:gd name="connsiteY34" fmla="*/ 4296 h 10000"/>
            <a:gd name="connsiteX35" fmla="*/ 6041 w 9552"/>
            <a:gd name="connsiteY35" fmla="*/ 4142 h 10000"/>
            <a:gd name="connsiteX36" fmla="*/ 7462 w 9552"/>
            <a:gd name="connsiteY36" fmla="*/ 3829 h 10000"/>
            <a:gd name="connsiteX37" fmla="*/ 8473 w 9552"/>
            <a:gd name="connsiteY37" fmla="*/ 2715 h 10000"/>
            <a:gd name="connsiteX38" fmla="*/ 8930 w 9552"/>
            <a:gd name="connsiteY38" fmla="*/ 1625 h 10000"/>
            <a:gd name="connsiteX39" fmla="*/ 8970 w 9552"/>
            <a:gd name="connsiteY39" fmla="*/ 756 h 10000"/>
            <a:gd name="connsiteX40" fmla="*/ 8244 w 9552"/>
            <a:gd name="connsiteY40" fmla="*/ 0 h 10000"/>
            <a:gd name="connsiteX41" fmla="*/ 6217 w 9552"/>
            <a:gd name="connsiteY41" fmla="*/ 380 h 10000"/>
            <a:gd name="connsiteX42" fmla="*/ 2118 w 9552"/>
            <a:gd name="connsiteY42" fmla="*/ 709 h 10000"/>
            <a:gd name="connsiteX43" fmla="*/ 15 w 9552"/>
            <a:gd name="connsiteY43" fmla="*/ 1051 h 10000"/>
            <a:gd name="connsiteX0" fmla="*/ 16 w 10005"/>
            <a:gd name="connsiteY0" fmla="*/ 1051 h 10000"/>
            <a:gd name="connsiteX1" fmla="*/ 1250 w 10005"/>
            <a:gd name="connsiteY1" fmla="*/ 1411 h 10000"/>
            <a:gd name="connsiteX2" fmla="*/ 1620 w 10005"/>
            <a:gd name="connsiteY2" fmla="*/ 2346 h 10000"/>
            <a:gd name="connsiteX3" fmla="*/ 2279 w 10005"/>
            <a:gd name="connsiteY3" fmla="*/ 3527 h 10000"/>
            <a:gd name="connsiteX4" fmla="*/ 3507 w 10005"/>
            <a:gd name="connsiteY4" fmla="*/ 4166 h 10000"/>
            <a:gd name="connsiteX5" fmla="*/ 2849 w 10005"/>
            <a:gd name="connsiteY5" fmla="*/ 4362 h 10000"/>
            <a:gd name="connsiteX6" fmla="*/ 3810 w 10005"/>
            <a:gd name="connsiteY6" fmla="*/ 4522 h 10000"/>
            <a:gd name="connsiteX7" fmla="*/ 2804 w 10005"/>
            <a:gd name="connsiteY7" fmla="*/ 4741 h 10000"/>
            <a:gd name="connsiteX8" fmla="*/ 3592 w 10005"/>
            <a:gd name="connsiteY8" fmla="*/ 5325 h 10000"/>
            <a:gd name="connsiteX9" fmla="*/ 3997 w 10005"/>
            <a:gd name="connsiteY9" fmla="*/ 5904 h 10000"/>
            <a:gd name="connsiteX10" fmla="*/ 4727 w 10005"/>
            <a:gd name="connsiteY10" fmla="*/ 6546 h 10000"/>
            <a:gd name="connsiteX11" fmla="*/ 4982 w 10005"/>
            <a:gd name="connsiteY11" fmla="*/ 6947 h 10000"/>
            <a:gd name="connsiteX12" fmla="*/ 5283 w 10005"/>
            <a:gd name="connsiteY12" fmla="*/ 6967 h 10000"/>
            <a:gd name="connsiteX13" fmla="*/ 5662 w 10005"/>
            <a:gd name="connsiteY13" fmla="*/ 8637 h 10000"/>
            <a:gd name="connsiteX14" fmla="*/ 4735 w 10005"/>
            <a:gd name="connsiteY14" fmla="*/ 8739 h 10000"/>
            <a:gd name="connsiteX15" fmla="*/ 2786 w 10005"/>
            <a:gd name="connsiteY15" fmla="*/ 9373 h 10000"/>
            <a:gd name="connsiteX16" fmla="*/ 768 w 10005"/>
            <a:gd name="connsiteY16" fmla="*/ 9513 h 10000"/>
            <a:gd name="connsiteX17" fmla="*/ 195 w 10005"/>
            <a:gd name="connsiteY17" fmla="*/ 9812 h 10000"/>
            <a:gd name="connsiteX18" fmla="*/ 2082 w 10005"/>
            <a:gd name="connsiteY18" fmla="*/ 10000 h 10000"/>
            <a:gd name="connsiteX19" fmla="*/ 4850 w 10005"/>
            <a:gd name="connsiteY19" fmla="*/ 9940 h 10000"/>
            <a:gd name="connsiteX20" fmla="*/ 7364 w 10005"/>
            <a:gd name="connsiteY20" fmla="*/ 9620 h 10000"/>
            <a:gd name="connsiteX21" fmla="*/ 9869 w 10005"/>
            <a:gd name="connsiteY21" fmla="*/ 9398 h 10000"/>
            <a:gd name="connsiteX22" fmla="*/ 9615 w 10005"/>
            <a:gd name="connsiteY22" fmla="*/ 8888 h 10000"/>
            <a:gd name="connsiteX23" fmla="*/ 9127 w 10005"/>
            <a:gd name="connsiteY23" fmla="*/ 8481 h 10000"/>
            <a:gd name="connsiteX24" fmla="*/ 7763 w 10005"/>
            <a:gd name="connsiteY24" fmla="*/ 8556 h 10000"/>
            <a:gd name="connsiteX25" fmla="*/ 7689 w 10005"/>
            <a:gd name="connsiteY25" fmla="*/ 6886 h 10000"/>
            <a:gd name="connsiteX26" fmla="*/ 7670 w 10005"/>
            <a:gd name="connsiteY26" fmla="*/ 6929 h 10000"/>
            <a:gd name="connsiteX27" fmla="*/ 7729 w 10005"/>
            <a:gd name="connsiteY27" fmla="*/ 5871 h 10000"/>
            <a:gd name="connsiteX28" fmla="*/ 7885 w 10005"/>
            <a:gd name="connsiteY28" fmla="*/ 5495 h 10000"/>
            <a:gd name="connsiteX29" fmla="*/ 8355 w 10005"/>
            <a:gd name="connsiteY29" fmla="*/ 5045 h 10000"/>
            <a:gd name="connsiteX30" fmla="*/ 7893 w 10005"/>
            <a:gd name="connsiteY30" fmla="*/ 4839 h 10000"/>
            <a:gd name="connsiteX31" fmla="*/ 8185 w 10005"/>
            <a:gd name="connsiteY31" fmla="*/ 4764 h 10000"/>
            <a:gd name="connsiteX32" fmla="*/ 8006 w 10005"/>
            <a:gd name="connsiteY32" fmla="*/ 4604 h 10000"/>
            <a:gd name="connsiteX33" fmla="*/ 6799 w 10005"/>
            <a:gd name="connsiteY33" fmla="*/ 4502 h 10000"/>
            <a:gd name="connsiteX34" fmla="*/ 7442 w 10005"/>
            <a:gd name="connsiteY34" fmla="*/ 4296 h 10000"/>
            <a:gd name="connsiteX35" fmla="*/ 6324 w 10005"/>
            <a:gd name="connsiteY35" fmla="*/ 4142 h 10000"/>
            <a:gd name="connsiteX36" fmla="*/ 7812 w 10005"/>
            <a:gd name="connsiteY36" fmla="*/ 3829 h 10000"/>
            <a:gd name="connsiteX37" fmla="*/ 8870 w 10005"/>
            <a:gd name="connsiteY37" fmla="*/ 2715 h 10000"/>
            <a:gd name="connsiteX38" fmla="*/ 9349 w 10005"/>
            <a:gd name="connsiteY38" fmla="*/ 1625 h 10000"/>
            <a:gd name="connsiteX39" fmla="*/ 9391 w 10005"/>
            <a:gd name="connsiteY39" fmla="*/ 756 h 10000"/>
            <a:gd name="connsiteX40" fmla="*/ 8631 w 10005"/>
            <a:gd name="connsiteY40" fmla="*/ 0 h 10000"/>
            <a:gd name="connsiteX41" fmla="*/ 6509 w 10005"/>
            <a:gd name="connsiteY41" fmla="*/ 380 h 10000"/>
            <a:gd name="connsiteX42" fmla="*/ 2217 w 10005"/>
            <a:gd name="connsiteY42" fmla="*/ 709 h 10000"/>
            <a:gd name="connsiteX43" fmla="*/ 16 w 10005"/>
            <a:gd name="connsiteY43" fmla="*/ 1051 h 10000"/>
            <a:gd name="connsiteX0" fmla="*/ 16 w 10005"/>
            <a:gd name="connsiteY0" fmla="*/ 1051 h 10000"/>
            <a:gd name="connsiteX1" fmla="*/ 1250 w 10005"/>
            <a:gd name="connsiteY1" fmla="*/ 1411 h 10000"/>
            <a:gd name="connsiteX2" fmla="*/ 1620 w 10005"/>
            <a:gd name="connsiteY2" fmla="*/ 2346 h 10000"/>
            <a:gd name="connsiteX3" fmla="*/ 2279 w 10005"/>
            <a:gd name="connsiteY3" fmla="*/ 3527 h 10000"/>
            <a:gd name="connsiteX4" fmla="*/ 3507 w 10005"/>
            <a:gd name="connsiteY4" fmla="*/ 4166 h 10000"/>
            <a:gd name="connsiteX5" fmla="*/ 2849 w 10005"/>
            <a:gd name="connsiteY5" fmla="*/ 4362 h 10000"/>
            <a:gd name="connsiteX6" fmla="*/ 3810 w 10005"/>
            <a:gd name="connsiteY6" fmla="*/ 4522 h 10000"/>
            <a:gd name="connsiteX7" fmla="*/ 2804 w 10005"/>
            <a:gd name="connsiteY7" fmla="*/ 4741 h 10000"/>
            <a:gd name="connsiteX8" fmla="*/ 3592 w 10005"/>
            <a:gd name="connsiteY8" fmla="*/ 5325 h 10000"/>
            <a:gd name="connsiteX9" fmla="*/ 3997 w 10005"/>
            <a:gd name="connsiteY9" fmla="*/ 5904 h 10000"/>
            <a:gd name="connsiteX10" fmla="*/ 4727 w 10005"/>
            <a:gd name="connsiteY10" fmla="*/ 6546 h 10000"/>
            <a:gd name="connsiteX11" fmla="*/ 4982 w 10005"/>
            <a:gd name="connsiteY11" fmla="*/ 6947 h 10000"/>
            <a:gd name="connsiteX12" fmla="*/ 5283 w 10005"/>
            <a:gd name="connsiteY12" fmla="*/ 6967 h 10000"/>
            <a:gd name="connsiteX13" fmla="*/ 5662 w 10005"/>
            <a:gd name="connsiteY13" fmla="*/ 8637 h 10000"/>
            <a:gd name="connsiteX14" fmla="*/ 4735 w 10005"/>
            <a:gd name="connsiteY14" fmla="*/ 8739 h 10000"/>
            <a:gd name="connsiteX15" fmla="*/ 2786 w 10005"/>
            <a:gd name="connsiteY15" fmla="*/ 9373 h 10000"/>
            <a:gd name="connsiteX16" fmla="*/ 768 w 10005"/>
            <a:gd name="connsiteY16" fmla="*/ 9513 h 10000"/>
            <a:gd name="connsiteX17" fmla="*/ 195 w 10005"/>
            <a:gd name="connsiteY17" fmla="*/ 9812 h 10000"/>
            <a:gd name="connsiteX18" fmla="*/ 2082 w 10005"/>
            <a:gd name="connsiteY18" fmla="*/ 10000 h 10000"/>
            <a:gd name="connsiteX19" fmla="*/ 4850 w 10005"/>
            <a:gd name="connsiteY19" fmla="*/ 9852 h 10000"/>
            <a:gd name="connsiteX20" fmla="*/ 7364 w 10005"/>
            <a:gd name="connsiteY20" fmla="*/ 9620 h 10000"/>
            <a:gd name="connsiteX21" fmla="*/ 9869 w 10005"/>
            <a:gd name="connsiteY21" fmla="*/ 9398 h 10000"/>
            <a:gd name="connsiteX22" fmla="*/ 9615 w 10005"/>
            <a:gd name="connsiteY22" fmla="*/ 8888 h 10000"/>
            <a:gd name="connsiteX23" fmla="*/ 9127 w 10005"/>
            <a:gd name="connsiteY23" fmla="*/ 8481 h 10000"/>
            <a:gd name="connsiteX24" fmla="*/ 7763 w 10005"/>
            <a:gd name="connsiteY24" fmla="*/ 8556 h 10000"/>
            <a:gd name="connsiteX25" fmla="*/ 7689 w 10005"/>
            <a:gd name="connsiteY25" fmla="*/ 6886 h 10000"/>
            <a:gd name="connsiteX26" fmla="*/ 7670 w 10005"/>
            <a:gd name="connsiteY26" fmla="*/ 6929 h 10000"/>
            <a:gd name="connsiteX27" fmla="*/ 7729 w 10005"/>
            <a:gd name="connsiteY27" fmla="*/ 5871 h 10000"/>
            <a:gd name="connsiteX28" fmla="*/ 7885 w 10005"/>
            <a:gd name="connsiteY28" fmla="*/ 5495 h 10000"/>
            <a:gd name="connsiteX29" fmla="*/ 8355 w 10005"/>
            <a:gd name="connsiteY29" fmla="*/ 5045 h 10000"/>
            <a:gd name="connsiteX30" fmla="*/ 7893 w 10005"/>
            <a:gd name="connsiteY30" fmla="*/ 4839 h 10000"/>
            <a:gd name="connsiteX31" fmla="*/ 8185 w 10005"/>
            <a:gd name="connsiteY31" fmla="*/ 4764 h 10000"/>
            <a:gd name="connsiteX32" fmla="*/ 8006 w 10005"/>
            <a:gd name="connsiteY32" fmla="*/ 4604 h 10000"/>
            <a:gd name="connsiteX33" fmla="*/ 6799 w 10005"/>
            <a:gd name="connsiteY33" fmla="*/ 4502 h 10000"/>
            <a:gd name="connsiteX34" fmla="*/ 7442 w 10005"/>
            <a:gd name="connsiteY34" fmla="*/ 4296 h 10000"/>
            <a:gd name="connsiteX35" fmla="*/ 6324 w 10005"/>
            <a:gd name="connsiteY35" fmla="*/ 4142 h 10000"/>
            <a:gd name="connsiteX36" fmla="*/ 7812 w 10005"/>
            <a:gd name="connsiteY36" fmla="*/ 3829 h 10000"/>
            <a:gd name="connsiteX37" fmla="*/ 8870 w 10005"/>
            <a:gd name="connsiteY37" fmla="*/ 2715 h 10000"/>
            <a:gd name="connsiteX38" fmla="*/ 9349 w 10005"/>
            <a:gd name="connsiteY38" fmla="*/ 1625 h 10000"/>
            <a:gd name="connsiteX39" fmla="*/ 9391 w 10005"/>
            <a:gd name="connsiteY39" fmla="*/ 756 h 10000"/>
            <a:gd name="connsiteX40" fmla="*/ 8631 w 10005"/>
            <a:gd name="connsiteY40" fmla="*/ 0 h 10000"/>
            <a:gd name="connsiteX41" fmla="*/ 6509 w 10005"/>
            <a:gd name="connsiteY41" fmla="*/ 380 h 10000"/>
            <a:gd name="connsiteX42" fmla="*/ 2217 w 10005"/>
            <a:gd name="connsiteY42" fmla="*/ 709 h 10000"/>
            <a:gd name="connsiteX43" fmla="*/ 16 w 10005"/>
            <a:gd name="connsiteY43" fmla="*/ 1051 h 10000"/>
            <a:gd name="connsiteX0" fmla="*/ 16 w 10005"/>
            <a:gd name="connsiteY0" fmla="*/ 1051 h 10000"/>
            <a:gd name="connsiteX1" fmla="*/ 1250 w 10005"/>
            <a:gd name="connsiteY1" fmla="*/ 1411 h 10000"/>
            <a:gd name="connsiteX2" fmla="*/ 1620 w 10005"/>
            <a:gd name="connsiteY2" fmla="*/ 2346 h 10000"/>
            <a:gd name="connsiteX3" fmla="*/ 2279 w 10005"/>
            <a:gd name="connsiteY3" fmla="*/ 3527 h 10000"/>
            <a:gd name="connsiteX4" fmla="*/ 3507 w 10005"/>
            <a:gd name="connsiteY4" fmla="*/ 4166 h 10000"/>
            <a:gd name="connsiteX5" fmla="*/ 2849 w 10005"/>
            <a:gd name="connsiteY5" fmla="*/ 4362 h 10000"/>
            <a:gd name="connsiteX6" fmla="*/ 3810 w 10005"/>
            <a:gd name="connsiteY6" fmla="*/ 4522 h 10000"/>
            <a:gd name="connsiteX7" fmla="*/ 2804 w 10005"/>
            <a:gd name="connsiteY7" fmla="*/ 4741 h 10000"/>
            <a:gd name="connsiteX8" fmla="*/ 3592 w 10005"/>
            <a:gd name="connsiteY8" fmla="*/ 5325 h 10000"/>
            <a:gd name="connsiteX9" fmla="*/ 3997 w 10005"/>
            <a:gd name="connsiteY9" fmla="*/ 5904 h 10000"/>
            <a:gd name="connsiteX10" fmla="*/ 4727 w 10005"/>
            <a:gd name="connsiteY10" fmla="*/ 6546 h 10000"/>
            <a:gd name="connsiteX11" fmla="*/ 4982 w 10005"/>
            <a:gd name="connsiteY11" fmla="*/ 6947 h 10000"/>
            <a:gd name="connsiteX12" fmla="*/ 5283 w 10005"/>
            <a:gd name="connsiteY12" fmla="*/ 6967 h 10000"/>
            <a:gd name="connsiteX13" fmla="*/ 5662 w 10005"/>
            <a:gd name="connsiteY13" fmla="*/ 8637 h 10000"/>
            <a:gd name="connsiteX14" fmla="*/ 4735 w 10005"/>
            <a:gd name="connsiteY14" fmla="*/ 8739 h 10000"/>
            <a:gd name="connsiteX15" fmla="*/ 2786 w 10005"/>
            <a:gd name="connsiteY15" fmla="*/ 9373 h 10000"/>
            <a:gd name="connsiteX16" fmla="*/ 768 w 10005"/>
            <a:gd name="connsiteY16" fmla="*/ 9513 h 10000"/>
            <a:gd name="connsiteX17" fmla="*/ 195 w 10005"/>
            <a:gd name="connsiteY17" fmla="*/ 9812 h 10000"/>
            <a:gd name="connsiteX18" fmla="*/ 2230 w 10005"/>
            <a:gd name="connsiteY18" fmla="*/ 10000 h 10000"/>
            <a:gd name="connsiteX19" fmla="*/ 4850 w 10005"/>
            <a:gd name="connsiteY19" fmla="*/ 9852 h 10000"/>
            <a:gd name="connsiteX20" fmla="*/ 7364 w 10005"/>
            <a:gd name="connsiteY20" fmla="*/ 9620 h 10000"/>
            <a:gd name="connsiteX21" fmla="*/ 9869 w 10005"/>
            <a:gd name="connsiteY21" fmla="*/ 9398 h 10000"/>
            <a:gd name="connsiteX22" fmla="*/ 9615 w 10005"/>
            <a:gd name="connsiteY22" fmla="*/ 8888 h 10000"/>
            <a:gd name="connsiteX23" fmla="*/ 9127 w 10005"/>
            <a:gd name="connsiteY23" fmla="*/ 8481 h 10000"/>
            <a:gd name="connsiteX24" fmla="*/ 7763 w 10005"/>
            <a:gd name="connsiteY24" fmla="*/ 8556 h 10000"/>
            <a:gd name="connsiteX25" fmla="*/ 7689 w 10005"/>
            <a:gd name="connsiteY25" fmla="*/ 6886 h 10000"/>
            <a:gd name="connsiteX26" fmla="*/ 7670 w 10005"/>
            <a:gd name="connsiteY26" fmla="*/ 6929 h 10000"/>
            <a:gd name="connsiteX27" fmla="*/ 7729 w 10005"/>
            <a:gd name="connsiteY27" fmla="*/ 5871 h 10000"/>
            <a:gd name="connsiteX28" fmla="*/ 7885 w 10005"/>
            <a:gd name="connsiteY28" fmla="*/ 5495 h 10000"/>
            <a:gd name="connsiteX29" fmla="*/ 8355 w 10005"/>
            <a:gd name="connsiteY29" fmla="*/ 5045 h 10000"/>
            <a:gd name="connsiteX30" fmla="*/ 7893 w 10005"/>
            <a:gd name="connsiteY30" fmla="*/ 4839 h 10000"/>
            <a:gd name="connsiteX31" fmla="*/ 8185 w 10005"/>
            <a:gd name="connsiteY31" fmla="*/ 4764 h 10000"/>
            <a:gd name="connsiteX32" fmla="*/ 8006 w 10005"/>
            <a:gd name="connsiteY32" fmla="*/ 4604 h 10000"/>
            <a:gd name="connsiteX33" fmla="*/ 6799 w 10005"/>
            <a:gd name="connsiteY33" fmla="*/ 4502 h 10000"/>
            <a:gd name="connsiteX34" fmla="*/ 7442 w 10005"/>
            <a:gd name="connsiteY34" fmla="*/ 4296 h 10000"/>
            <a:gd name="connsiteX35" fmla="*/ 6324 w 10005"/>
            <a:gd name="connsiteY35" fmla="*/ 4142 h 10000"/>
            <a:gd name="connsiteX36" fmla="*/ 7812 w 10005"/>
            <a:gd name="connsiteY36" fmla="*/ 3829 h 10000"/>
            <a:gd name="connsiteX37" fmla="*/ 8870 w 10005"/>
            <a:gd name="connsiteY37" fmla="*/ 2715 h 10000"/>
            <a:gd name="connsiteX38" fmla="*/ 9349 w 10005"/>
            <a:gd name="connsiteY38" fmla="*/ 1625 h 10000"/>
            <a:gd name="connsiteX39" fmla="*/ 9391 w 10005"/>
            <a:gd name="connsiteY39" fmla="*/ 756 h 10000"/>
            <a:gd name="connsiteX40" fmla="*/ 8631 w 10005"/>
            <a:gd name="connsiteY40" fmla="*/ 0 h 10000"/>
            <a:gd name="connsiteX41" fmla="*/ 6509 w 10005"/>
            <a:gd name="connsiteY41" fmla="*/ 380 h 10000"/>
            <a:gd name="connsiteX42" fmla="*/ 2217 w 10005"/>
            <a:gd name="connsiteY42" fmla="*/ 709 h 10000"/>
            <a:gd name="connsiteX43" fmla="*/ 16 w 10005"/>
            <a:gd name="connsiteY43" fmla="*/ 1051 h 10000"/>
            <a:gd name="connsiteX0" fmla="*/ 16 w 10123"/>
            <a:gd name="connsiteY0" fmla="*/ 1051 h 10000"/>
            <a:gd name="connsiteX1" fmla="*/ 1250 w 10123"/>
            <a:gd name="connsiteY1" fmla="*/ 1411 h 10000"/>
            <a:gd name="connsiteX2" fmla="*/ 1620 w 10123"/>
            <a:gd name="connsiteY2" fmla="*/ 2346 h 10000"/>
            <a:gd name="connsiteX3" fmla="*/ 2279 w 10123"/>
            <a:gd name="connsiteY3" fmla="*/ 3527 h 10000"/>
            <a:gd name="connsiteX4" fmla="*/ 3507 w 10123"/>
            <a:gd name="connsiteY4" fmla="*/ 4166 h 10000"/>
            <a:gd name="connsiteX5" fmla="*/ 2849 w 10123"/>
            <a:gd name="connsiteY5" fmla="*/ 4362 h 10000"/>
            <a:gd name="connsiteX6" fmla="*/ 3810 w 10123"/>
            <a:gd name="connsiteY6" fmla="*/ 4522 h 10000"/>
            <a:gd name="connsiteX7" fmla="*/ 2804 w 10123"/>
            <a:gd name="connsiteY7" fmla="*/ 4741 h 10000"/>
            <a:gd name="connsiteX8" fmla="*/ 3592 w 10123"/>
            <a:gd name="connsiteY8" fmla="*/ 5325 h 10000"/>
            <a:gd name="connsiteX9" fmla="*/ 3997 w 10123"/>
            <a:gd name="connsiteY9" fmla="*/ 5904 h 10000"/>
            <a:gd name="connsiteX10" fmla="*/ 4727 w 10123"/>
            <a:gd name="connsiteY10" fmla="*/ 6546 h 10000"/>
            <a:gd name="connsiteX11" fmla="*/ 4982 w 10123"/>
            <a:gd name="connsiteY11" fmla="*/ 6947 h 10000"/>
            <a:gd name="connsiteX12" fmla="*/ 5283 w 10123"/>
            <a:gd name="connsiteY12" fmla="*/ 6967 h 10000"/>
            <a:gd name="connsiteX13" fmla="*/ 5662 w 10123"/>
            <a:gd name="connsiteY13" fmla="*/ 8637 h 10000"/>
            <a:gd name="connsiteX14" fmla="*/ 4735 w 10123"/>
            <a:gd name="connsiteY14" fmla="*/ 8739 h 10000"/>
            <a:gd name="connsiteX15" fmla="*/ 2786 w 10123"/>
            <a:gd name="connsiteY15" fmla="*/ 9373 h 10000"/>
            <a:gd name="connsiteX16" fmla="*/ 768 w 10123"/>
            <a:gd name="connsiteY16" fmla="*/ 9513 h 10000"/>
            <a:gd name="connsiteX17" fmla="*/ 195 w 10123"/>
            <a:gd name="connsiteY17" fmla="*/ 9812 h 10000"/>
            <a:gd name="connsiteX18" fmla="*/ 2230 w 10123"/>
            <a:gd name="connsiteY18" fmla="*/ 10000 h 10000"/>
            <a:gd name="connsiteX19" fmla="*/ 4850 w 10123"/>
            <a:gd name="connsiteY19" fmla="*/ 9852 h 10000"/>
            <a:gd name="connsiteX20" fmla="*/ 7364 w 10123"/>
            <a:gd name="connsiteY20" fmla="*/ 9620 h 10000"/>
            <a:gd name="connsiteX21" fmla="*/ 10005 w 10123"/>
            <a:gd name="connsiteY21" fmla="*/ 9252 h 10000"/>
            <a:gd name="connsiteX22" fmla="*/ 9615 w 10123"/>
            <a:gd name="connsiteY22" fmla="*/ 8888 h 10000"/>
            <a:gd name="connsiteX23" fmla="*/ 9127 w 10123"/>
            <a:gd name="connsiteY23" fmla="*/ 8481 h 10000"/>
            <a:gd name="connsiteX24" fmla="*/ 7763 w 10123"/>
            <a:gd name="connsiteY24" fmla="*/ 8556 h 10000"/>
            <a:gd name="connsiteX25" fmla="*/ 7689 w 10123"/>
            <a:gd name="connsiteY25" fmla="*/ 6886 h 10000"/>
            <a:gd name="connsiteX26" fmla="*/ 7670 w 10123"/>
            <a:gd name="connsiteY26" fmla="*/ 6929 h 10000"/>
            <a:gd name="connsiteX27" fmla="*/ 7729 w 10123"/>
            <a:gd name="connsiteY27" fmla="*/ 5871 h 10000"/>
            <a:gd name="connsiteX28" fmla="*/ 7885 w 10123"/>
            <a:gd name="connsiteY28" fmla="*/ 5495 h 10000"/>
            <a:gd name="connsiteX29" fmla="*/ 8355 w 10123"/>
            <a:gd name="connsiteY29" fmla="*/ 5045 h 10000"/>
            <a:gd name="connsiteX30" fmla="*/ 7893 w 10123"/>
            <a:gd name="connsiteY30" fmla="*/ 4839 h 10000"/>
            <a:gd name="connsiteX31" fmla="*/ 8185 w 10123"/>
            <a:gd name="connsiteY31" fmla="*/ 4764 h 10000"/>
            <a:gd name="connsiteX32" fmla="*/ 8006 w 10123"/>
            <a:gd name="connsiteY32" fmla="*/ 4604 h 10000"/>
            <a:gd name="connsiteX33" fmla="*/ 6799 w 10123"/>
            <a:gd name="connsiteY33" fmla="*/ 4502 h 10000"/>
            <a:gd name="connsiteX34" fmla="*/ 7442 w 10123"/>
            <a:gd name="connsiteY34" fmla="*/ 4296 h 10000"/>
            <a:gd name="connsiteX35" fmla="*/ 6324 w 10123"/>
            <a:gd name="connsiteY35" fmla="*/ 4142 h 10000"/>
            <a:gd name="connsiteX36" fmla="*/ 7812 w 10123"/>
            <a:gd name="connsiteY36" fmla="*/ 3829 h 10000"/>
            <a:gd name="connsiteX37" fmla="*/ 8870 w 10123"/>
            <a:gd name="connsiteY37" fmla="*/ 2715 h 10000"/>
            <a:gd name="connsiteX38" fmla="*/ 9349 w 10123"/>
            <a:gd name="connsiteY38" fmla="*/ 1625 h 10000"/>
            <a:gd name="connsiteX39" fmla="*/ 9391 w 10123"/>
            <a:gd name="connsiteY39" fmla="*/ 756 h 10000"/>
            <a:gd name="connsiteX40" fmla="*/ 8631 w 10123"/>
            <a:gd name="connsiteY40" fmla="*/ 0 h 10000"/>
            <a:gd name="connsiteX41" fmla="*/ 6509 w 10123"/>
            <a:gd name="connsiteY41" fmla="*/ 380 h 10000"/>
            <a:gd name="connsiteX42" fmla="*/ 2217 w 10123"/>
            <a:gd name="connsiteY42" fmla="*/ 709 h 10000"/>
            <a:gd name="connsiteX43" fmla="*/ 16 w 10123"/>
            <a:gd name="connsiteY43" fmla="*/ 1051 h 10000"/>
            <a:gd name="connsiteX0" fmla="*/ 16 w 10123"/>
            <a:gd name="connsiteY0" fmla="*/ 1051 h 10000"/>
            <a:gd name="connsiteX1" fmla="*/ 1250 w 10123"/>
            <a:gd name="connsiteY1" fmla="*/ 1411 h 10000"/>
            <a:gd name="connsiteX2" fmla="*/ 1620 w 10123"/>
            <a:gd name="connsiteY2" fmla="*/ 2346 h 10000"/>
            <a:gd name="connsiteX3" fmla="*/ 2279 w 10123"/>
            <a:gd name="connsiteY3" fmla="*/ 3527 h 10000"/>
            <a:gd name="connsiteX4" fmla="*/ 3507 w 10123"/>
            <a:gd name="connsiteY4" fmla="*/ 4166 h 10000"/>
            <a:gd name="connsiteX5" fmla="*/ 2849 w 10123"/>
            <a:gd name="connsiteY5" fmla="*/ 4362 h 10000"/>
            <a:gd name="connsiteX6" fmla="*/ 3810 w 10123"/>
            <a:gd name="connsiteY6" fmla="*/ 4522 h 10000"/>
            <a:gd name="connsiteX7" fmla="*/ 2804 w 10123"/>
            <a:gd name="connsiteY7" fmla="*/ 4741 h 10000"/>
            <a:gd name="connsiteX8" fmla="*/ 3592 w 10123"/>
            <a:gd name="connsiteY8" fmla="*/ 5325 h 10000"/>
            <a:gd name="connsiteX9" fmla="*/ 3997 w 10123"/>
            <a:gd name="connsiteY9" fmla="*/ 5904 h 10000"/>
            <a:gd name="connsiteX10" fmla="*/ 4727 w 10123"/>
            <a:gd name="connsiteY10" fmla="*/ 6546 h 10000"/>
            <a:gd name="connsiteX11" fmla="*/ 4982 w 10123"/>
            <a:gd name="connsiteY11" fmla="*/ 6947 h 10000"/>
            <a:gd name="connsiteX12" fmla="*/ 5283 w 10123"/>
            <a:gd name="connsiteY12" fmla="*/ 6967 h 10000"/>
            <a:gd name="connsiteX13" fmla="*/ 5662 w 10123"/>
            <a:gd name="connsiteY13" fmla="*/ 8637 h 10000"/>
            <a:gd name="connsiteX14" fmla="*/ 4735 w 10123"/>
            <a:gd name="connsiteY14" fmla="*/ 8739 h 10000"/>
            <a:gd name="connsiteX15" fmla="*/ 2786 w 10123"/>
            <a:gd name="connsiteY15" fmla="*/ 9373 h 10000"/>
            <a:gd name="connsiteX16" fmla="*/ 768 w 10123"/>
            <a:gd name="connsiteY16" fmla="*/ 9513 h 10000"/>
            <a:gd name="connsiteX17" fmla="*/ 195 w 10123"/>
            <a:gd name="connsiteY17" fmla="*/ 9812 h 10000"/>
            <a:gd name="connsiteX18" fmla="*/ 2230 w 10123"/>
            <a:gd name="connsiteY18" fmla="*/ 10000 h 10000"/>
            <a:gd name="connsiteX19" fmla="*/ 4850 w 10123"/>
            <a:gd name="connsiteY19" fmla="*/ 9852 h 10000"/>
            <a:gd name="connsiteX20" fmla="*/ 7364 w 10123"/>
            <a:gd name="connsiteY20" fmla="*/ 9620 h 10000"/>
            <a:gd name="connsiteX21" fmla="*/ 10005 w 10123"/>
            <a:gd name="connsiteY21" fmla="*/ 9252 h 10000"/>
            <a:gd name="connsiteX22" fmla="*/ 9615 w 10123"/>
            <a:gd name="connsiteY22" fmla="*/ 8844 h 10000"/>
            <a:gd name="connsiteX23" fmla="*/ 9127 w 10123"/>
            <a:gd name="connsiteY23" fmla="*/ 8481 h 10000"/>
            <a:gd name="connsiteX24" fmla="*/ 7763 w 10123"/>
            <a:gd name="connsiteY24" fmla="*/ 8556 h 10000"/>
            <a:gd name="connsiteX25" fmla="*/ 7689 w 10123"/>
            <a:gd name="connsiteY25" fmla="*/ 6886 h 10000"/>
            <a:gd name="connsiteX26" fmla="*/ 7670 w 10123"/>
            <a:gd name="connsiteY26" fmla="*/ 6929 h 10000"/>
            <a:gd name="connsiteX27" fmla="*/ 7729 w 10123"/>
            <a:gd name="connsiteY27" fmla="*/ 5871 h 10000"/>
            <a:gd name="connsiteX28" fmla="*/ 7885 w 10123"/>
            <a:gd name="connsiteY28" fmla="*/ 5495 h 10000"/>
            <a:gd name="connsiteX29" fmla="*/ 8355 w 10123"/>
            <a:gd name="connsiteY29" fmla="*/ 5045 h 10000"/>
            <a:gd name="connsiteX30" fmla="*/ 7893 w 10123"/>
            <a:gd name="connsiteY30" fmla="*/ 4839 h 10000"/>
            <a:gd name="connsiteX31" fmla="*/ 8185 w 10123"/>
            <a:gd name="connsiteY31" fmla="*/ 4764 h 10000"/>
            <a:gd name="connsiteX32" fmla="*/ 8006 w 10123"/>
            <a:gd name="connsiteY32" fmla="*/ 4604 h 10000"/>
            <a:gd name="connsiteX33" fmla="*/ 6799 w 10123"/>
            <a:gd name="connsiteY33" fmla="*/ 4502 h 10000"/>
            <a:gd name="connsiteX34" fmla="*/ 7442 w 10123"/>
            <a:gd name="connsiteY34" fmla="*/ 4296 h 10000"/>
            <a:gd name="connsiteX35" fmla="*/ 6324 w 10123"/>
            <a:gd name="connsiteY35" fmla="*/ 4142 h 10000"/>
            <a:gd name="connsiteX36" fmla="*/ 7812 w 10123"/>
            <a:gd name="connsiteY36" fmla="*/ 3829 h 10000"/>
            <a:gd name="connsiteX37" fmla="*/ 8870 w 10123"/>
            <a:gd name="connsiteY37" fmla="*/ 2715 h 10000"/>
            <a:gd name="connsiteX38" fmla="*/ 9349 w 10123"/>
            <a:gd name="connsiteY38" fmla="*/ 1625 h 10000"/>
            <a:gd name="connsiteX39" fmla="*/ 9391 w 10123"/>
            <a:gd name="connsiteY39" fmla="*/ 756 h 10000"/>
            <a:gd name="connsiteX40" fmla="*/ 8631 w 10123"/>
            <a:gd name="connsiteY40" fmla="*/ 0 h 10000"/>
            <a:gd name="connsiteX41" fmla="*/ 6509 w 10123"/>
            <a:gd name="connsiteY41" fmla="*/ 380 h 10000"/>
            <a:gd name="connsiteX42" fmla="*/ 2217 w 10123"/>
            <a:gd name="connsiteY42" fmla="*/ 709 h 10000"/>
            <a:gd name="connsiteX43" fmla="*/ 16 w 10123"/>
            <a:gd name="connsiteY43" fmla="*/ 1051 h 10000"/>
            <a:gd name="connsiteX0" fmla="*/ 16 w 10118"/>
            <a:gd name="connsiteY0" fmla="*/ 1051 h 10000"/>
            <a:gd name="connsiteX1" fmla="*/ 1250 w 10118"/>
            <a:gd name="connsiteY1" fmla="*/ 1411 h 10000"/>
            <a:gd name="connsiteX2" fmla="*/ 1620 w 10118"/>
            <a:gd name="connsiteY2" fmla="*/ 2346 h 10000"/>
            <a:gd name="connsiteX3" fmla="*/ 2279 w 10118"/>
            <a:gd name="connsiteY3" fmla="*/ 3527 h 10000"/>
            <a:gd name="connsiteX4" fmla="*/ 3507 w 10118"/>
            <a:gd name="connsiteY4" fmla="*/ 4166 h 10000"/>
            <a:gd name="connsiteX5" fmla="*/ 2849 w 10118"/>
            <a:gd name="connsiteY5" fmla="*/ 4362 h 10000"/>
            <a:gd name="connsiteX6" fmla="*/ 3810 w 10118"/>
            <a:gd name="connsiteY6" fmla="*/ 4522 h 10000"/>
            <a:gd name="connsiteX7" fmla="*/ 2804 w 10118"/>
            <a:gd name="connsiteY7" fmla="*/ 4741 h 10000"/>
            <a:gd name="connsiteX8" fmla="*/ 3592 w 10118"/>
            <a:gd name="connsiteY8" fmla="*/ 5325 h 10000"/>
            <a:gd name="connsiteX9" fmla="*/ 3997 w 10118"/>
            <a:gd name="connsiteY9" fmla="*/ 5904 h 10000"/>
            <a:gd name="connsiteX10" fmla="*/ 4727 w 10118"/>
            <a:gd name="connsiteY10" fmla="*/ 6546 h 10000"/>
            <a:gd name="connsiteX11" fmla="*/ 4982 w 10118"/>
            <a:gd name="connsiteY11" fmla="*/ 6947 h 10000"/>
            <a:gd name="connsiteX12" fmla="*/ 5283 w 10118"/>
            <a:gd name="connsiteY12" fmla="*/ 6967 h 10000"/>
            <a:gd name="connsiteX13" fmla="*/ 5662 w 10118"/>
            <a:gd name="connsiteY13" fmla="*/ 8637 h 10000"/>
            <a:gd name="connsiteX14" fmla="*/ 4735 w 10118"/>
            <a:gd name="connsiteY14" fmla="*/ 8739 h 10000"/>
            <a:gd name="connsiteX15" fmla="*/ 2786 w 10118"/>
            <a:gd name="connsiteY15" fmla="*/ 9373 h 10000"/>
            <a:gd name="connsiteX16" fmla="*/ 768 w 10118"/>
            <a:gd name="connsiteY16" fmla="*/ 9513 h 10000"/>
            <a:gd name="connsiteX17" fmla="*/ 195 w 10118"/>
            <a:gd name="connsiteY17" fmla="*/ 9812 h 10000"/>
            <a:gd name="connsiteX18" fmla="*/ 2230 w 10118"/>
            <a:gd name="connsiteY18" fmla="*/ 10000 h 10000"/>
            <a:gd name="connsiteX19" fmla="*/ 4850 w 10118"/>
            <a:gd name="connsiteY19" fmla="*/ 9852 h 10000"/>
            <a:gd name="connsiteX20" fmla="*/ 7364 w 10118"/>
            <a:gd name="connsiteY20" fmla="*/ 9620 h 10000"/>
            <a:gd name="connsiteX21" fmla="*/ 10005 w 10118"/>
            <a:gd name="connsiteY21" fmla="*/ 9252 h 10000"/>
            <a:gd name="connsiteX22" fmla="*/ 9615 w 10118"/>
            <a:gd name="connsiteY22" fmla="*/ 8844 h 10000"/>
            <a:gd name="connsiteX23" fmla="*/ 9422 w 10118"/>
            <a:gd name="connsiteY23" fmla="*/ 8525 h 10000"/>
            <a:gd name="connsiteX24" fmla="*/ 7763 w 10118"/>
            <a:gd name="connsiteY24" fmla="*/ 8556 h 10000"/>
            <a:gd name="connsiteX25" fmla="*/ 7689 w 10118"/>
            <a:gd name="connsiteY25" fmla="*/ 6886 h 10000"/>
            <a:gd name="connsiteX26" fmla="*/ 7670 w 10118"/>
            <a:gd name="connsiteY26" fmla="*/ 6929 h 10000"/>
            <a:gd name="connsiteX27" fmla="*/ 7729 w 10118"/>
            <a:gd name="connsiteY27" fmla="*/ 5871 h 10000"/>
            <a:gd name="connsiteX28" fmla="*/ 7885 w 10118"/>
            <a:gd name="connsiteY28" fmla="*/ 5495 h 10000"/>
            <a:gd name="connsiteX29" fmla="*/ 8355 w 10118"/>
            <a:gd name="connsiteY29" fmla="*/ 5045 h 10000"/>
            <a:gd name="connsiteX30" fmla="*/ 7893 w 10118"/>
            <a:gd name="connsiteY30" fmla="*/ 4839 h 10000"/>
            <a:gd name="connsiteX31" fmla="*/ 8185 w 10118"/>
            <a:gd name="connsiteY31" fmla="*/ 4764 h 10000"/>
            <a:gd name="connsiteX32" fmla="*/ 8006 w 10118"/>
            <a:gd name="connsiteY32" fmla="*/ 4604 h 10000"/>
            <a:gd name="connsiteX33" fmla="*/ 6799 w 10118"/>
            <a:gd name="connsiteY33" fmla="*/ 4502 h 10000"/>
            <a:gd name="connsiteX34" fmla="*/ 7442 w 10118"/>
            <a:gd name="connsiteY34" fmla="*/ 4296 h 10000"/>
            <a:gd name="connsiteX35" fmla="*/ 6324 w 10118"/>
            <a:gd name="connsiteY35" fmla="*/ 4142 h 10000"/>
            <a:gd name="connsiteX36" fmla="*/ 7812 w 10118"/>
            <a:gd name="connsiteY36" fmla="*/ 3829 h 10000"/>
            <a:gd name="connsiteX37" fmla="*/ 8870 w 10118"/>
            <a:gd name="connsiteY37" fmla="*/ 2715 h 10000"/>
            <a:gd name="connsiteX38" fmla="*/ 9349 w 10118"/>
            <a:gd name="connsiteY38" fmla="*/ 1625 h 10000"/>
            <a:gd name="connsiteX39" fmla="*/ 9391 w 10118"/>
            <a:gd name="connsiteY39" fmla="*/ 756 h 10000"/>
            <a:gd name="connsiteX40" fmla="*/ 8631 w 10118"/>
            <a:gd name="connsiteY40" fmla="*/ 0 h 10000"/>
            <a:gd name="connsiteX41" fmla="*/ 6509 w 10118"/>
            <a:gd name="connsiteY41" fmla="*/ 380 h 10000"/>
            <a:gd name="connsiteX42" fmla="*/ 2217 w 10118"/>
            <a:gd name="connsiteY42" fmla="*/ 709 h 10000"/>
            <a:gd name="connsiteX43" fmla="*/ 16 w 10118"/>
            <a:gd name="connsiteY43" fmla="*/ 1051 h 10000"/>
            <a:gd name="connsiteX0" fmla="*/ 16 w 10118"/>
            <a:gd name="connsiteY0" fmla="*/ 1051 h 9927"/>
            <a:gd name="connsiteX1" fmla="*/ 1250 w 10118"/>
            <a:gd name="connsiteY1" fmla="*/ 1411 h 9927"/>
            <a:gd name="connsiteX2" fmla="*/ 1620 w 10118"/>
            <a:gd name="connsiteY2" fmla="*/ 2346 h 9927"/>
            <a:gd name="connsiteX3" fmla="*/ 2279 w 10118"/>
            <a:gd name="connsiteY3" fmla="*/ 3527 h 9927"/>
            <a:gd name="connsiteX4" fmla="*/ 3507 w 10118"/>
            <a:gd name="connsiteY4" fmla="*/ 4166 h 9927"/>
            <a:gd name="connsiteX5" fmla="*/ 2849 w 10118"/>
            <a:gd name="connsiteY5" fmla="*/ 4362 h 9927"/>
            <a:gd name="connsiteX6" fmla="*/ 3810 w 10118"/>
            <a:gd name="connsiteY6" fmla="*/ 4522 h 9927"/>
            <a:gd name="connsiteX7" fmla="*/ 2804 w 10118"/>
            <a:gd name="connsiteY7" fmla="*/ 4741 h 9927"/>
            <a:gd name="connsiteX8" fmla="*/ 3592 w 10118"/>
            <a:gd name="connsiteY8" fmla="*/ 5325 h 9927"/>
            <a:gd name="connsiteX9" fmla="*/ 3997 w 10118"/>
            <a:gd name="connsiteY9" fmla="*/ 5904 h 9927"/>
            <a:gd name="connsiteX10" fmla="*/ 4727 w 10118"/>
            <a:gd name="connsiteY10" fmla="*/ 6546 h 9927"/>
            <a:gd name="connsiteX11" fmla="*/ 4982 w 10118"/>
            <a:gd name="connsiteY11" fmla="*/ 6947 h 9927"/>
            <a:gd name="connsiteX12" fmla="*/ 5283 w 10118"/>
            <a:gd name="connsiteY12" fmla="*/ 6967 h 9927"/>
            <a:gd name="connsiteX13" fmla="*/ 5662 w 10118"/>
            <a:gd name="connsiteY13" fmla="*/ 8637 h 9927"/>
            <a:gd name="connsiteX14" fmla="*/ 4735 w 10118"/>
            <a:gd name="connsiteY14" fmla="*/ 8739 h 9927"/>
            <a:gd name="connsiteX15" fmla="*/ 2786 w 10118"/>
            <a:gd name="connsiteY15" fmla="*/ 9373 h 9927"/>
            <a:gd name="connsiteX16" fmla="*/ 768 w 10118"/>
            <a:gd name="connsiteY16" fmla="*/ 9513 h 9927"/>
            <a:gd name="connsiteX17" fmla="*/ 195 w 10118"/>
            <a:gd name="connsiteY17" fmla="*/ 9812 h 9927"/>
            <a:gd name="connsiteX18" fmla="*/ 2673 w 10118"/>
            <a:gd name="connsiteY18" fmla="*/ 9927 h 9927"/>
            <a:gd name="connsiteX19" fmla="*/ 4850 w 10118"/>
            <a:gd name="connsiteY19" fmla="*/ 9852 h 9927"/>
            <a:gd name="connsiteX20" fmla="*/ 7364 w 10118"/>
            <a:gd name="connsiteY20" fmla="*/ 9620 h 9927"/>
            <a:gd name="connsiteX21" fmla="*/ 10005 w 10118"/>
            <a:gd name="connsiteY21" fmla="*/ 9252 h 9927"/>
            <a:gd name="connsiteX22" fmla="*/ 9615 w 10118"/>
            <a:gd name="connsiteY22" fmla="*/ 8844 h 9927"/>
            <a:gd name="connsiteX23" fmla="*/ 9422 w 10118"/>
            <a:gd name="connsiteY23" fmla="*/ 8525 h 9927"/>
            <a:gd name="connsiteX24" fmla="*/ 7763 w 10118"/>
            <a:gd name="connsiteY24" fmla="*/ 8556 h 9927"/>
            <a:gd name="connsiteX25" fmla="*/ 7689 w 10118"/>
            <a:gd name="connsiteY25" fmla="*/ 6886 h 9927"/>
            <a:gd name="connsiteX26" fmla="*/ 7670 w 10118"/>
            <a:gd name="connsiteY26" fmla="*/ 6929 h 9927"/>
            <a:gd name="connsiteX27" fmla="*/ 7729 w 10118"/>
            <a:gd name="connsiteY27" fmla="*/ 5871 h 9927"/>
            <a:gd name="connsiteX28" fmla="*/ 7885 w 10118"/>
            <a:gd name="connsiteY28" fmla="*/ 5495 h 9927"/>
            <a:gd name="connsiteX29" fmla="*/ 8355 w 10118"/>
            <a:gd name="connsiteY29" fmla="*/ 5045 h 9927"/>
            <a:gd name="connsiteX30" fmla="*/ 7893 w 10118"/>
            <a:gd name="connsiteY30" fmla="*/ 4839 h 9927"/>
            <a:gd name="connsiteX31" fmla="*/ 8185 w 10118"/>
            <a:gd name="connsiteY31" fmla="*/ 4764 h 9927"/>
            <a:gd name="connsiteX32" fmla="*/ 8006 w 10118"/>
            <a:gd name="connsiteY32" fmla="*/ 4604 h 9927"/>
            <a:gd name="connsiteX33" fmla="*/ 6799 w 10118"/>
            <a:gd name="connsiteY33" fmla="*/ 4502 h 9927"/>
            <a:gd name="connsiteX34" fmla="*/ 7442 w 10118"/>
            <a:gd name="connsiteY34" fmla="*/ 4296 h 9927"/>
            <a:gd name="connsiteX35" fmla="*/ 6324 w 10118"/>
            <a:gd name="connsiteY35" fmla="*/ 4142 h 9927"/>
            <a:gd name="connsiteX36" fmla="*/ 7812 w 10118"/>
            <a:gd name="connsiteY36" fmla="*/ 3829 h 9927"/>
            <a:gd name="connsiteX37" fmla="*/ 8870 w 10118"/>
            <a:gd name="connsiteY37" fmla="*/ 2715 h 9927"/>
            <a:gd name="connsiteX38" fmla="*/ 9349 w 10118"/>
            <a:gd name="connsiteY38" fmla="*/ 1625 h 9927"/>
            <a:gd name="connsiteX39" fmla="*/ 9391 w 10118"/>
            <a:gd name="connsiteY39" fmla="*/ 756 h 9927"/>
            <a:gd name="connsiteX40" fmla="*/ 8631 w 10118"/>
            <a:gd name="connsiteY40" fmla="*/ 0 h 9927"/>
            <a:gd name="connsiteX41" fmla="*/ 6509 w 10118"/>
            <a:gd name="connsiteY41" fmla="*/ 380 h 9927"/>
            <a:gd name="connsiteX42" fmla="*/ 2217 w 10118"/>
            <a:gd name="connsiteY42" fmla="*/ 709 h 9927"/>
            <a:gd name="connsiteX43" fmla="*/ 16 w 10118"/>
            <a:gd name="connsiteY43" fmla="*/ 1051 h 9927"/>
            <a:gd name="connsiteX0" fmla="*/ 16 w 10000"/>
            <a:gd name="connsiteY0" fmla="*/ 1059 h 10000"/>
            <a:gd name="connsiteX1" fmla="*/ 1235 w 10000"/>
            <a:gd name="connsiteY1" fmla="*/ 1421 h 10000"/>
            <a:gd name="connsiteX2" fmla="*/ 1601 w 10000"/>
            <a:gd name="connsiteY2" fmla="*/ 2363 h 10000"/>
            <a:gd name="connsiteX3" fmla="*/ 2252 w 10000"/>
            <a:gd name="connsiteY3" fmla="*/ 3553 h 10000"/>
            <a:gd name="connsiteX4" fmla="*/ 3466 w 10000"/>
            <a:gd name="connsiteY4" fmla="*/ 4197 h 10000"/>
            <a:gd name="connsiteX5" fmla="*/ 2816 w 10000"/>
            <a:gd name="connsiteY5" fmla="*/ 4394 h 10000"/>
            <a:gd name="connsiteX6" fmla="*/ 3766 w 10000"/>
            <a:gd name="connsiteY6" fmla="*/ 4555 h 10000"/>
            <a:gd name="connsiteX7" fmla="*/ 2771 w 10000"/>
            <a:gd name="connsiteY7" fmla="*/ 4776 h 10000"/>
            <a:gd name="connsiteX8" fmla="*/ 3550 w 10000"/>
            <a:gd name="connsiteY8" fmla="*/ 5364 h 10000"/>
            <a:gd name="connsiteX9" fmla="*/ 3950 w 10000"/>
            <a:gd name="connsiteY9" fmla="*/ 5947 h 10000"/>
            <a:gd name="connsiteX10" fmla="*/ 4672 w 10000"/>
            <a:gd name="connsiteY10" fmla="*/ 6594 h 10000"/>
            <a:gd name="connsiteX11" fmla="*/ 4924 w 10000"/>
            <a:gd name="connsiteY11" fmla="*/ 6998 h 10000"/>
            <a:gd name="connsiteX12" fmla="*/ 5221 w 10000"/>
            <a:gd name="connsiteY12" fmla="*/ 7018 h 10000"/>
            <a:gd name="connsiteX13" fmla="*/ 5596 w 10000"/>
            <a:gd name="connsiteY13" fmla="*/ 8701 h 10000"/>
            <a:gd name="connsiteX14" fmla="*/ 4680 w 10000"/>
            <a:gd name="connsiteY14" fmla="*/ 8803 h 10000"/>
            <a:gd name="connsiteX15" fmla="*/ 2754 w 10000"/>
            <a:gd name="connsiteY15" fmla="*/ 9442 h 10000"/>
            <a:gd name="connsiteX16" fmla="*/ 759 w 10000"/>
            <a:gd name="connsiteY16" fmla="*/ 9583 h 10000"/>
            <a:gd name="connsiteX17" fmla="*/ 193 w 10000"/>
            <a:gd name="connsiteY17" fmla="*/ 9884 h 10000"/>
            <a:gd name="connsiteX18" fmla="*/ 2642 w 10000"/>
            <a:gd name="connsiteY18" fmla="*/ 10000 h 10000"/>
            <a:gd name="connsiteX19" fmla="*/ 5303 w 10000"/>
            <a:gd name="connsiteY19" fmla="*/ 9924 h 10000"/>
            <a:gd name="connsiteX20" fmla="*/ 7278 w 10000"/>
            <a:gd name="connsiteY20" fmla="*/ 9691 h 10000"/>
            <a:gd name="connsiteX21" fmla="*/ 9888 w 10000"/>
            <a:gd name="connsiteY21" fmla="*/ 9320 h 10000"/>
            <a:gd name="connsiteX22" fmla="*/ 9503 w 10000"/>
            <a:gd name="connsiteY22" fmla="*/ 8909 h 10000"/>
            <a:gd name="connsiteX23" fmla="*/ 9312 w 10000"/>
            <a:gd name="connsiteY23" fmla="*/ 8588 h 10000"/>
            <a:gd name="connsiteX24" fmla="*/ 7672 w 10000"/>
            <a:gd name="connsiteY24" fmla="*/ 8619 h 10000"/>
            <a:gd name="connsiteX25" fmla="*/ 7599 w 10000"/>
            <a:gd name="connsiteY25" fmla="*/ 6937 h 10000"/>
            <a:gd name="connsiteX26" fmla="*/ 7581 w 10000"/>
            <a:gd name="connsiteY26" fmla="*/ 6980 h 10000"/>
            <a:gd name="connsiteX27" fmla="*/ 7639 w 10000"/>
            <a:gd name="connsiteY27" fmla="*/ 5914 h 10000"/>
            <a:gd name="connsiteX28" fmla="*/ 7793 w 10000"/>
            <a:gd name="connsiteY28" fmla="*/ 5535 h 10000"/>
            <a:gd name="connsiteX29" fmla="*/ 8258 w 10000"/>
            <a:gd name="connsiteY29" fmla="*/ 5082 h 10000"/>
            <a:gd name="connsiteX30" fmla="*/ 7801 w 10000"/>
            <a:gd name="connsiteY30" fmla="*/ 4875 h 10000"/>
            <a:gd name="connsiteX31" fmla="*/ 8090 w 10000"/>
            <a:gd name="connsiteY31" fmla="*/ 4799 h 10000"/>
            <a:gd name="connsiteX32" fmla="*/ 7913 w 10000"/>
            <a:gd name="connsiteY32" fmla="*/ 4638 h 10000"/>
            <a:gd name="connsiteX33" fmla="*/ 6720 w 10000"/>
            <a:gd name="connsiteY33" fmla="*/ 4535 h 10000"/>
            <a:gd name="connsiteX34" fmla="*/ 7355 w 10000"/>
            <a:gd name="connsiteY34" fmla="*/ 4328 h 10000"/>
            <a:gd name="connsiteX35" fmla="*/ 6250 w 10000"/>
            <a:gd name="connsiteY35" fmla="*/ 4172 h 10000"/>
            <a:gd name="connsiteX36" fmla="*/ 7721 w 10000"/>
            <a:gd name="connsiteY36" fmla="*/ 3857 h 10000"/>
            <a:gd name="connsiteX37" fmla="*/ 8767 w 10000"/>
            <a:gd name="connsiteY37" fmla="*/ 2735 h 10000"/>
            <a:gd name="connsiteX38" fmla="*/ 9240 w 10000"/>
            <a:gd name="connsiteY38" fmla="*/ 1637 h 10000"/>
            <a:gd name="connsiteX39" fmla="*/ 9281 w 10000"/>
            <a:gd name="connsiteY39" fmla="*/ 762 h 10000"/>
            <a:gd name="connsiteX40" fmla="*/ 8530 w 10000"/>
            <a:gd name="connsiteY40" fmla="*/ 0 h 10000"/>
            <a:gd name="connsiteX41" fmla="*/ 6433 w 10000"/>
            <a:gd name="connsiteY41" fmla="*/ 383 h 10000"/>
            <a:gd name="connsiteX42" fmla="*/ 2191 w 10000"/>
            <a:gd name="connsiteY42" fmla="*/ 714 h 10000"/>
            <a:gd name="connsiteX43" fmla="*/ 16 w 10000"/>
            <a:gd name="connsiteY43" fmla="*/ 1059 h 10000"/>
            <a:gd name="connsiteX0" fmla="*/ 16 w 9976"/>
            <a:gd name="connsiteY0" fmla="*/ 1059 h 10001"/>
            <a:gd name="connsiteX1" fmla="*/ 1235 w 9976"/>
            <a:gd name="connsiteY1" fmla="*/ 1421 h 10001"/>
            <a:gd name="connsiteX2" fmla="*/ 1601 w 9976"/>
            <a:gd name="connsiteY2" fmla="*/ 2363 h 10001"/>
            <a:gd name="connsiteX3" fmla="*/ 2252 w 9976"/>
            <a:gd name="connsiteY3" fmla="*/ 3553 h 10001"/>
            <a:gd name="connsiteX4" fmla="*/ 3466 w 9976"/>
            <a:gd name="connsiteY4" fmla="*/ 4197 h 10001"/>
            <a:gd name="connsiteX5" fmla="*/ 2816 w 9976"/>
            <a:gd name="connsiteY5" fmla="*/ 4394 h 10001"/>
            <a:gd name="connsiteX6" fmla="*/ 3766 w 9976"/>
            <a:gd name="connsiteY6" fmla="*/ 4555 h 10001"/>
            <a:gd name="connsiteX7" fmla="*/ 2771 w 9976"/>
            <a:gd name="connsiteY7" fmla="*/ 4776 h 10001"/>
            <a:gd name="connsiteX8" fmla="*/ 3550 w 9976"/>
            <a:gd name="connsiteY8" fmla="*/ 5364 h 10001"/>
            <a:gd name="connsiteX9" fmla="*/ 3950 w 9976"/>
            <a:gd name="connsiteY9" fmla="*/ 5947 h 10001"/>
            <a:gd name="connsiteX10" fmla="*/ 4672 w 9976"/>
            <a:gd name="connsiteY10" fmla="*/ 6594 h 10001"/>
            <a:gd name="connsiteX11" fmla="*/ 4924 w 9976"/>
            <a:gd name="connsiteY11" fmla="*/ 6998 h 10001"/>
            <a:gd name="connsiteX12" fmla="*/ 5221 w 9976"/>
            <a:gd name="connsiteY12" fmla="*/ 7018 h 10001"/>
            <a:gd name="connsiteX13" fmla="*/ 5596 w 9976"/>
            <a:gd name="connsiteY13" fmla="*/ 8701 h 10001"/>
            <a:gd name="connsiteX14" fmla="*/ 4680 w 9976"/>
            <a:gd name="connsiteY14" fmla="*/ 8803 h 10001"/>
            <a:gd name="connsiteX15" fmla="*/ 2754 w 9976"/>
            <a:gd name="connsiteY15" fmla="*/ 9442 h 10001"/>
            <a:gd name="connsiteX16" fmla="*/ 759 w 9976"/>
            <a:gd name="connsiteY16" fmla="*/ 9583 h 10001"/>
            <a:gd name="connsiteX17" fmla="*/ 193 w 9976"/>
            <a:gd name="connsiteY17" fmla="*/ 9884 h 10001"/>
            <a:gd name="connsiteX18" fmla="*/ 2642 w 9976"/>
            <a:gd name="connsiteY18" fmla="*/ 10000 h 10001"/>
            <a:gd name="connsiteX19" fmla="*/ 5303 w 9976"/>
            <a:gd name="connsiteY19" fmla="*/ 9924 h 10001"/>
            <a:gd name="connsiteX20" fmla="*/ 7643 w 9976"/>
            <a:gd name="connsiteY20" fmla="*/ 9647 h 10001"/>
            <a:gd name="connsiteX21" fmla="*/ 9888 w 9976"/>
            <a:gd name="connsiteY21" fmla="*/ 9320 h 10001"/>
            <a:gd name="connsiteX22" fmla="*/ 9503 w 9976"/>
            <a:gd name="connsiteY22" fmla="*/ 8909 h 10001"/>
            <a:gd name="connsiteX23" fmla="*/ 9312 w 9976"/>
            <a:gd name="connsiteY23" fmla="*/ 8588 h 10001"/>
            <a:gd name="connsiteX24" fmla="*/ 7672 w 9976"/>
            <a:gd name="connsiteY24" fmla="*/ 8619 h 10001"/>
            <a:gd name="connsiteX25" fmla="*/ 7599 w 9976"/>
            <a:gd name="connsiteY25" fmla="*/ 6937 h 10001"/>
            <a:gd name="connsiteX26" fmla="*/ 7581 w 9976"/>
            <a:gd name="connsiteY26" fmla="*/ 6980 h 10001"/>
            <a:gd name="connsiteX27" fmla="*/ 7639 w 9976"/>
            <a:gd name="connsiteY27" fmla="*/ 5914 h 10001"/>
            <a:gd name="connsiteX28" fmla="*/ 7793 w 9976"/>
            <a:gd name="connsiteY28" fmla="*/ 5535 h 10001"/>
            <a:gd name="connsiteX29" fmla="*/ 8258 w 9976"/>
            <a:gd name="connsiteY29" fmla="*/ 5082 h 10001"/>
            <a:gd name="connsiteX30" fmla="*/ 7801 w 9976"/>
            <a:gd name="connsiteY30" fmla="*/ 4875 h 10001"/>
            <a:gd name="connsiteX31" fmla="*/ 8090 w 9976"/>
            <a:gd name="connsiteY31" fmla="*/ 4799 h 10001"/>
            <a:gd name="connsiteX32" fmla="*/ 7913 w 9976"/>
            <a:gd name="connsiteY32" fmla="*/ 4638 h 10001"/>
            <a:gd name="connsiteX33" fmla="*/ 6720 w 9976"/>
            <a:gd name="connsiteY33" fmla="*/ 4535 h 10001"/>
            <a:gd name="connsiteX34" fmla="*/ 7355 w 9976"/>
            <a:gd name="connsiteY34" fmla="*/ 4328 h 10001"/>
            <a:gd name="connsiteX35" fmla="*/ 6250 w 9976"/>
            <a:gd name="connsiteY35" fmla="*/ 4172 h 10001"/>
            <a:gd name="connsiteX36" fmla="*/ 7721 w 9976"/>
            <a:gd name="connsiteY36" fmla="*/ 3857 h 10001"/>
            <a:gd name="connsiteX37" fmla="*/ 8767 w 9976"/>
            <a:gd name="connsiteY37" fmla="*/ 2735 h 10001"/>
            <a:gd name="connsiteX38" fmla="*/ 9240 w 9976"/>
            <a:gd name="connsiteY38" fmla="*/ 1637 h 10001"/>
            <a:gd name="connsiteX39" fmla="*/ 9281 w 9976"/>
            <a:gd name="connsiteY39" fmla="*/ 762 h 10001"/>
            <a:gd name="connsiteX40" fmla="*/ 8530 w 9976"/>
            <a:gd name="connsiteY40" fmla="*/ 0 h 10001"/>
            <a:gd name="connsiteX41" fmla="*/ 6433 w 9976"/>
            <a:gd name="connsiteY41" fmla="*/ 383 h 10001"/>
            <a:gd name="connsiteX42" fmla="*/ 2191 w 9976"/>
            <a:gd name="connsiteY42" fmla="*/ 714 h 10001"/>
            <a:gd name="connsiteX43" fmla="*/ 16 w 9976"/>
            <a:gd name="connsiteY43" fmla="*/ 1059 h 10001"/>
            <a:gd name="connsiteX0" fmla="*/ 35 w 10019"/>
            <a:gd name="connsiteY0" fmla="*/ 1059 h 10000"/>
            <a:gd name="connsiteX1" fmla="*/ 1257 w 10019"/>
            <a:gd name="connsiteY1" fmla="*/ 1421 h 10000"/>
            <a:gd name="connsiteX2" fmla="*/ 1624 w 10019"/>
            <a:gd name="connsiteY2" fmla="*/ 2363 h 10000"/>
            <a:gd name="connsiteX3" fmla="*/ 2276 w 10019"/>
            <a:gd name="connsiteY3" fmla="*/ 3553 h 10000"/>
            <a:gd name="connsiteX4" fmla="*/ 3493 w 10019"/>
            <a:gd name="connsiteY4" fmla="*/ 4197 h 10000"/>
            <a:gd name="connsiteX5" fmla="*/ 2842 w 10019"/>
            <a:gd name="connsiteY5" fmla="*/ 4394 h 10000"/>
            <a:gd name="connsiteX6" fmla="*/ 3794 w 10019"/>
            <a:gd name="connsiteY6" fmla="*/ 4555 h 10000"/>
            <a:gd name="connsiteX7" fmla="*/ 2797 w 10019"/>
            <a:gd name="connsiteY7" fmla="*/ 4776 h 10000"/>
            <a:gd name="connsiteX8" fmla="*/ 3578 w 10019"/>
            <a:gd name="connsiteY8" fmla="*/ 5363 h 10000"/>
            <a:gd name="connsiteX9" fmla="*/ 3979 w 10019"/>
            <a:gd name="connsiteY9" fmla="*/ 5946 h 10000"/>
            <a:gd name="connsiteX10" fmla="*/ 4702 w 10019"/>
            <a:gd name="connsiteY10" fmla="*/ 6593 h 10000"/>
            <a:gd name="connsiteX11" fmla="*/ 4955 w 10019"/>
            <a:gd name="connsiteY11" fmla="*/ 6997 h 10000"/>
            <a:gd name="connsiteX12" fmla="*/ 5253 w 10019"/>
            <a:gd name="connsiteY12" fmla="*/ 7017 h 10000"/>
            <a:gd name="connsiteX13" fmla="*/ 5628 w 10019"/>
            <a:gd name="connsiteY13" fmla="*/ 8700 h 10000"/>
            <a:gd name="connsiteX14" fmla="*/ 4710 w 10019"/>
            <a:gd name="connsiteY14" fmla="*/ 8802 h 10000"/>
            <a:gd name="connsiteX15" fmla="*/ 2780 w 10019"/>
            <a:gd name="connsiteY15" fmla="*/ 9441 h 10000"/>
            <a:gd name="connsiteX16" fmla="*/ 488 w 10019"/>
            <a:gd name="connsiteY16" fmla="*/ 9582 h 10000"/>
            <a:gd name="connsiteX17" fmla="*/ 212 w 10019"/>
            <a:gd name="connsiteY17" fmla="*/ 9883 h 10000"/>
            <a:gd name="connsiteX18" fmla="*/ 2667 w 10019"/>
            <a:gd name="connsiteY18" fmla="*/ 9999 h 10000"/>
            <a:gd name="connsiteX19" fmla="*/ 5335 w 10019"/>
            <a:gd name="connsiteY19" fmla="*/ 9923 h 10000"/>
            <a:gd name="connsiteX20" fmla="*/ 7680 w 10019"/>
            <a:gd name="connsiteY20" fmla="*/ 9646 h 10000"/>
            <a:gd name="connsiteX21" fmla="*/ 9931 w 10019"/>
            <a:gd name="connsiteY21" fmla="*/ 9319 h 10000"/>
            <a:gd name="connsiteX22" fmla="*/ 9545 w 10019"/>
            <a:gd name="connsiteY22" fmla="*/ 8908 h 10000"/>
            <a:gd name="connsiteX23" fmla="*/ 9353 w 10019"/>
            <a:gd name="connsiteY23" fmla="*/ 8587 h 10000"/>
            <a:gd name="connsiteX24" fmla="*/ 7709 w 10019"/>
            <a:gd name="connsiteY24" fmla="*/ 8618 h 10000"/>
            <a:gd name="connsiteX25" fmla="*/ 7636 w 10019"/>
            <a:gd name="connsiteY25" fmla="*/ 6936 h 10000"/>
            <a:gd name="connsiteX26" fmla="*/ 7618 w 10019"/>
            <a:gd name="connsiteY26" fmla="*/ 6979 h 10000"/>
            <a:gd name="connsiteX27" fmla="*/ 7676 w 10019"/>
            <a:gd name="connsiteY27" fmla="*/ 5913 h 10000"/>
            <a:gd name="connsiteX28" fmla="*/ 7831 w 10019"/>
            <a:gd name="connsiteY28" fmla="*/ 5534 h 10000"/>
            <a:gd name="connsiteX29" fmla="*/ 8297 w 10019"/>
            <a:gd name="connsiteY29" fmla="*/ 5081 h 10000"/>
            <a:gd name="connsiteX30" fmla="*/ 7839 w 10019"/>
            <a:gd name="connsiteY30" fmla="*/ 4875 h 10000"/>
            <a:gd name="connsiteX31" fmla="*/ 8128 w 10019"/>
            <a:gd name="connsiteY31" fmla="*/ 4799 h 10000"/>
            <a:gd name="connsiteX32" fmla="*/ 7951 w 10019"/>
            <a:gd name="connsiteY32" fmla="*/ 4638 h 10000"/>
            <a:gd name="connsiteX33" fmla="*/ 6755 w 10019"/>
            <a:gd name="connsiteY33" fmla="*/ 4535 h 10000"/>
            <a:gd name="connsiteX34" fmla="*/ 7392 w 10019"/>
            <a:gd name="connsiteY34" fmla="*/ 4328 h 10000"/>
            <a:gd name="connsiteX35" fmla="*/ 6284 w 10019"/>
            <a:gd name="connsiteY35" fmla="*/ 4172 h 10000"/>
            <a:gd name="connsiteX36" fmla="*/ 7759 w 10019"/>
            <a:gd name="connsiteY36" fmla="*/ 3857 h 10000"/>
            <a:gd name="connsiteX37" fmla="*/ 8807 w 10019"/>
            <a:gd name="connsiteY37" fmla="*/ 2735 h 10000"/>
            <a:gd name="connsiteX38" fmla="*/ 9281 w 10019"/>
            <a:gd name="connsiteY38" fmla="*/ 1637 h 10000"/>
            <a:gd name="connsiteX39" fmla="*/ 9322 w 10019"/>
            <a:gd name="connsiteY39" fmla="*/ 762 h 10000"/>
            <a:gd name="connsiteX40" fmla="*/ 8570 w 10019"/>
            <a:gd name="connsiteY40" fmla="*/ 0 h 10000"/>
            <a:gd name="connsiteX41" fmla="*/ 6467 w 10019"/>
            <a:gd name="connsiteY41" fmla="*/ 383 h 10000"/>
            <a:gd name="connsiteX42" fmla="*/ 2215 w 10019"/>
            <a:gd name="connsiteY42" fmla="*/ 714 h 10000"/>
            <a:gd name="connsiteX43" fmla="*/ 35 w 10019"/>
            <a:gd name="connsiteY43" fmla="*/ 1059 h 10000"/>
            <a:gd name="connsiteX0" fmla="*/ 317 w 10301"/>
            <a:gd name="connsiteY0" fmla="*/ 1059 h 10000"/>
            <a:gd name="connsiteX1" fmla="*/ 1539 w 10301"/>
            <a:gd name="connsiteY1" fmla="*/ 1421 h 10000"/>
            <a:gd name="connsiteX2" fmla="*/ 1906 w 10301"/>
            <a:gd name="connsiteY2" fmla="*/ 2363 h 10000"/>
            <a:gd name="connsiteX3" fmla="*/ 2558 w 10301"/>
            <a:gd name="connsiteY3" fmla="*/ 3553 h 10000"/>
            <a:gd name="connsiteX4" fmla="*/ 3775 w 10301"/>
            <a:gd name="connsiteY4" fmla="*/ 4197 h 10000"/>
            <a:gd name="connsiteX5" fmla="*/ 3124 w 10301"/>
            <a:gd name="connsiteY5" fmla="*/ 4394 h 10000"/>
            <a:gd name="connsiteX6" fmla="*/ 4076 w 10301"/>
            <a:gd name="connsiteY6" fmla="*/ 4555 h 10000"/>
            <a:gd name="connsiteX7" fmla="*/ 3079 w 10301"/>
            <a:gd name="connsiteY7" fmla="*/ 4776 h 10000"/>
            <a:gd name="connsiteX8" fmla="*/ 3860 w 10301"/>
            <a:gd name="connsiteY8" fmla="*/ 5363 h 10000"/>
            <a:gd name="connsiteX9" fmla="*/ 4261 w 10301"/>
            <a:gd name="connsiteY9" fmla="*/ 5946 h 10000"/>
            <a:gd name="connsiteX10" fmla="*/ 4984 w 10301"/>
            <a:gd name="connsiteY10" fmla="*/ 6593 h 10000"/>
            <a:gd name="connsiteX11" fmla="*/ 5237 w 10301"/>
            <a:gd name="connsiteY11" fmla="*/ 6997 h 10000"/>
            <a:gd name="connsiteX12" fmla="*/ 5535 w 10301"/>
            <a:gd name="connsiteY12" fmla="*/ 7017 h 10000"/>
            <a:gd name="connsiteX13" fmla="*/ 5910 w 10301"/>
            <a:gd name="connsiteY13" fmla="*/ 8700 h 10000"/>
            <a:gd name="connsiteX14" fmla="*/ 4992 w 10301"/>
            <a:gd name="connsiteY14" fmla="*/ 8802 h 10000"/>
            <a:gd name="connsiteX15" fmla="*/ 3062 w 10301"/>
            <a:gd name="connsiteY15" fmla="*/ 9441 h 10000"/>
            <a:gd name="connsiteX16" fmla="*/ 282 w 10301"/>
            <a:gd name="connsiteY16" fmla="*/ 9611 h 10000"/>
            <a:gd name="connsiteX17" fmla="*/ 494 w 10301"/>
            <a:gd name="connsiteY17" fmla="*/ 9883 h 10000"/>
            <a:gd name="connsiteX18" fmla="*/ 2949 w 10301"/>
            <a:gd name="connsiteY18" fmla="*/ 9999 h 10000"/>
            <a:gd name="connsiteX19" fmla="*/ 5617 w 10301"/>
            <a:gd name="connsiteY19" fmla="*/ 9923 h 10000"/>
            <a:gd name="connsiteX20" fmla="*/ 7962 w 10301"/>
            <a:gd name="connsiteY20" fmla="*/ 9646 h 10000"/>
            <a:gd name="connsiteX21" fmla="*/ 10213 w 10301"/>
            <a:gd name="connsiteY21" fmla="*/ 9319 h 10000"/>
            <a:gd name="connsiteX22" fmla="*/ 9827 w 10301"/>
            <a:gd name="connsiteY22" fmla="*/ 8908 h 10000"/>
            <a:gd name="connsiteX23" fmla="*/ 9635 w 10301"/>
            <a:gd name="connsiteY23" fmla="*/ 8587 h 10000"/>
            <a:gd name="connsiteX24" fmla="*/ 7991 w 10301"/>
            <a:gd name="connsiteY24" fmla="*/ 8618 h 10000"/>
            <a:gd name="connsiteX25" fmla="*/ 7918 w 10301"/>
            <a:gd name="connsiteY25" fmla="*/ 6936 h 10000"/>
            <a:gd name="connsiteX26" fmla="*/ 7900 w 10301"/>
            <a:gd name="connsiteY26" fmla="*/ 6979 h 10000"/>
            <a:gd name="connsiteX27" fmla="*/ 7958 w 10301"/>
            <a:gd name="connsiteY27" fmla="*/ 5913 h 10000"/>
            <a:gd name="connsiteX28" fmla="*/ 8113 w 10301"/>
            <a:gd name="connsiteY28" fmla="*/ 5534 h 10000"/>
            <a:gd name="connsiteX29" fmla="*/ 8579 w 10301"/>
            <a:gd name="connsiteY29" fmla="*/ 5081 h 10000"/>
            <a:gd name="connsiteX30" fmla="*/ 8121 w 10301"/>
            <a:gd name="connsiteY30" fmla="*/ 4875 h 10000"/>
            <a:gd name="connsiteX31" fmla="*/ 8410 w 10301"/>
            <a:gd name="connsiteY31" fmla="*/ 4799 h 10000"/>
            <a:gd name="connsiteX32" fmla="*/ 8233 w 10301"/>
            <a:gd name="connsiteY32" fmla="*/ 4638 h 10000"/>
            <a:gd name="connsiteX33" fmla="*/ 7037 w 10301"/>
            <a:gd name="connsiteY33" fmla="*/ 4535 h 10000"/>
            <a:gd name="connsiteX34" fmla="*/ 7674 w 10301"/>
            <a:gd name="connsiteY34" fmla="*/ 4328 h 10000"/>
            <a:gd name="connsiteX35" fmla="*/ 6566 w 10301"/>
            <a:gd name="connsiteY35" fmla="*/ 4172 h 10000"/>
            <a:gd name="connsiteX36" fmla="*/ 8041 w 10301"/>
            <a:gd name="connsiteY36" fmla="*/ 3857 h 10000"/>
            <a:gd name="connsiteX37" fmla="*/ 9089 w 10301"/>
            <a:gd name="connsiteY37" fmla="*/ 2735 h 10000"/>
            <a:gd name="connsiteX38" fmla="*/ 9563 w 10301"/>
            <a:gd name="connsiteY38" fmla="*/ 1637 h 10000"/>
            <a:gd name="connsiteX39" fmla="*/ 9604 w 10301"/>
            <a:gd name="connsiteY39" fmla="*/ 762 h 10000"/>
            <a:gd name="connsiteX40" fmla="*/ 8852 w 10301"/>
            <a:gd name="connsiteY40" fmla="*/ 0 h 10000"/>
            <a:gd name="connsiteX41" fmla="*/ 6749 w 10301"/>
            <a:gd name="connsiteY41" fmla="*/ 383 h 10000"/>
            <a:gd name="connsiteX42" fmla="*/ 2497 w 10301"/>
            <a:gd name="connsiteY42" fmla="*/ 714 h 10000"/>
            <a:gd name="connsiteX43" fmla="*/ 317 w 10301"/>
            <a:gd name="connsiteY43" fmla="*/ 1059 h 10000"/>
            <a:gd name="connsiteX0" fmla="*/ 209 w 10193"/>
            <a:gd name="connsiteY0" fmla="*/ 1059 h 10031"/>
            <a:gd name="connsiteX1" fmla="*/ 1431 w 10193"/>
            <a:gd name="connsiteY1" fmla="*/ 1421 h 10031"/>
            <a:gd name="connsiteX2" fmla="*/ 1798 w 10193"/>
            <a:gd name="connsiteY2" fmla="*/ 2363 h 10031"/>
            <a:gd name="connsiteX3" fmla="*/ 2450 w 10193"/>
            <a:gd name="connsiteY3" fmla="*/ 3553 h 10031"/>
            <a:gd name="connsiteX4" fmla="*/ 3667 w 10193"/>
            <a:gd name="connsiteY4" fmla="*/ 4197 h 10031"/>
            <a:gd name="connsiteX5" fmla="*/ 3016 w 10193"/>
            <a:gd name="connsiteY5" fmla="*/ 4394 h 10031"/>
            <a:gd name="connsiteX6" fmla="*/ 3968 w 10193"/>
            <a:gd name="connsiteY6" fmla="*/ 4555 h 10031"/>
            <a:gd name="connsiteX7" fmla="*/ 2971 w 10193"/>
            <a:gd name="connsiteY7" fmla="*/ 4776 h 10031"/>
            <a:gd name="connsiteX8" fmla="*/ 3752 w 10193"/>
            <a:gd name="connsiteY8" fmla="*/ 5363 h 10031"/>
            <a:gd name="connsiteX9" fmla="*/ 4153 w 10193"/>
            <a:gd name="connsiteY9" fmla="*/ 5946 h 10031"/>
            <a:gd name="connsiteX10" fmla="*/ 4876 w 10193"/>
            <a:gd name="connsiteY10" fmla="*/ 6593 h 10031"/>
            <a:gd name="connsiteX11" fmla="*/ 5129 w 10193"/>
            <a:gd name="connsiteY11" fmla="*/ 6997 h 10031"/>
            <a:gd name="connsiteX12" fmla="*/ 5427 w 10193"/>
            <a:gd name="connsiteY12" fmla="*/ 7017 h 10031"/>
            <a:gd name="connsiteX13" fmla="*/ 5802 w 10193"/>
            <a:gd name="connsiteY13" fmla="*/ 8700 h 10031"/>
            <a:gd name="connsiteX14" fmla="*/ 4884 w 10193"/>
            <a:gd name="connsiteY14" fmla="*/ 8802 h 10031"/>
            <a:gd name="connsiteX15" fmla="*/ 2954 w 10193"/>
            <a:gd name="connsiteY15" fmla="*/ 9441 h 10031"/>
            <a:gd name="connsiteX16" fmla="*/ 174 w 10193"/>
            <a:gd name="connsiteY16" fmla="*/ 9611 h 10031"/>
            <a:gd name="connsiteX17" fmla="*/ 898 w 10193"/>
            <a:gd name="connsiteY17" fmla="*/ 10000 h 10031"/>
            <a:gd name="connsiteX18" fmla="*/ 2841 w 10193"/>
            <a:gd name="connsiteY18" fmla="*/ 9999 h 10031"/>
            <a:gd name="connsiteX19" fmla="*/ 5509 w 10193"/>
            <a:gd name="connsiteY19" fmla="*/ 9923 h 10031"/>
            <a:gd name="connsiteX20" fmla="*/ 7854 w 10193"/>
            <a:gd name="connsiteY20" fmla="*/ 9646 h 10031"/>
            <a:gd name="connsiteX21" fmla="*/ 10105 w 10193"/>
            <a:gd name="connsiteY21" fmla="*/ 9319 h 10031"/>
            <a:gd name="connsiteX22" fmla="*/ 9719 w 10193"/>
            <a:gd name="connsiteY22" fmla="*/ 8908 h 10031"/>
            <a:gd name="connsiteX23" fmla="*/ 9527 w 10193"/>
            <a:gd name="connsiteY23" fmla="*/ 8587 h 10031"/>
            <a:gd name="connsiteX24" fmla="*/ 7883 w 10193"/>
            <a:gd name="connsiteY24" fmla="*/ 8618 h 10031"/>
            <a:gd name="connsiteX25" fmla="*/ 7810 w 10193"/>
            <a:gd name="connsiteY25" fmla="*/ 6936 h 10031"/>
            <a:gd name="connsiteX26" fmla="*/ 7792 w 10193"/>
            <a:gd name="connsiteY26" fmla="*/ 6979 h 10031"/>
            <a:gd name="connsiteX27" fmla="*/ 7850 w 10193"/>
            <a:gd name="connsiteY27" fmla="*/ 5913 h 10031"/>
            <a:gd name="connsiteX28" fmla="*/ 8005 w 10193"/>
            <a:gd name="connsiteY28" fmla="*/ 5534 h 10031"/>
            <a:gd name="connsiteX29" fmla="*/ 8471 w 10193"/>
            <a:gd name="connsiteY29" fmla="*/ 5081 h 10031"/>
            <a:gd name="connsiteX30" fmla="*/ 8013 w 10193"/>
            <a:gd name="connsiteY30" fmla="*/ 4875 h 10031"/>
            <a:gd name="connsiteX31" fmla="*/ 8302 w 10193"/>
            <a:gd name="connsiteY31" fmla="*/ 4799 h 10031"/>
            <a:gd name="connsiteX32" fmla="*/ 8125 w 10193"/>
            <a:gd name="connsiteY32" fmla="*/ 4638 h 10031"/>
            <a:gd name="connsiteX33" fmla="*/ 6929 w 10193"/>
            <a:gd name="connsiteY33" fmla="*/ 4535 h 10031"/>
            <a:gd name="connsiteX34" fmla="*/ 7566 w 10193"/>
            <a:gd name="connsiteY34" fmla="*/ 4328 h 10031"/>
            <a:gd name="connsiteX35" fmla="*/ 6458 w 10193"/>
            <a:gd name="connsiteY35" fmla="*/ 4172 h 10031"/>
            <a:gd name="connsiteX36" fmla="*/ 7933 w 10193"/>
            <a:gd name="connsiteY36" fmla="*/ 3857 h 10031"/>
            <a:gd name="connsiteX37" fmla="*/ 8981 w 10193"/>
            <a:gd name="connsiteY37" fmla="*/ 2735 h 10031"/>
            <a:gd name="connsiteX38" fmla="*/ 9455 w 10193"/>
            <a:gd name="connsiteY38" fmla="*/ 1637 h 10031"/>
            <a:gd name="connsiteX39" fmla="*/ 9496 w 10193"/>
            <a:gd name="connsiteY39" fmla="*/ 762 h 10031"/>
            <a:gd name="connsiteX40" fmla="*/ 8744 w 10193"/>
            <a:gd name="connsiteY40" fmla="*/ 0 h 10031"/>
            <a:gd name="connsiteX41" fmla="*/ 6641 w 10193"/>
            <a:gd name="connsiteY41" fmla="*/ 383 h 10031"/>
            <a:gd name="connsiteX42" fmla="*/ 2389 w 10193"/>
            <a:gd name="connsiteY42" fmla="*/ 714 h 10031"/>
            <a:gd name="connsiteX43" fmla="*/ 209 w 10193"/>
            <a:gd name="connsiteY43" fmla="*/ 1059 h 10031"/>
            <a:gd name="connsiteX0" fmla="*/ 20 w 10004"/>
            <a:gd name="connsiteY0" fmla="*/ 1059 h 10024"/>
            <a:gd name="connsiteX1" fmla="*/ 1242 w 10004"/>
            <a:gd name="connsiteY1" fmla="*/ 1421 h 10024"/>
            <a:gd name="connsiteX2" fmla="*/ 1609 w 10004"/>
            <a:gd name="connsiteY2" fmla="*/ 2363 h 10024"/>
            <a:gd name="connsiteX3" fmla="*/ 2261 w 10004"/>
            <a:gd name="connsiteY3" fmla="*/ 3553 h 10024"/>
            <a:gd name="connsiteX4" fmla="*/ 3478 w 10004"/>
            <a:gd name="connsiteY4" fmla="*/ 4197 h 10024"/>
            <a:gd name="connsiteX5" fmla="*/ 2827 w 10004"/>
            <a:gd name="connsiteY5" fmla="*/ 4394 h 10024"/>
            <a:gd name="connsiteX6" fmla="*/ 3779 w 10004"/>
            <a:gd name="connsiteY6" fmla="*/ 4555 h 10024"/>
            <a:gd name="connsiteX7" fmla="*/ 2782 w 10004"/>
            <a:gd name="connsiteY7" fmla="*/ 4776 h 10024"/>
            <a:gd name="connsiteX8" fmla="*/ 3563 w 10004"/>
            <a:gd name="connsiteY8" fmla="*/ 5363 h 10024"/>
            <a:gd name="connsiteX9" fmla="*/ 3964 w 10004"/>
            <a:gd name="connsiteY9" fmla="*/ 5946 h 10024"/>
            <a:gd name="connsiteX10" fmla="*/ 4687 w 10004"/>
            <a:gd name="connsiteY10" fmla="*/ 6593 h 10024"/>
            <a:gd name="connsiteX11" fmla="*/ 4940 w 10004"/>
            <a:gd name="connsiteY11" fmla="*/ 6997 h 10024"/>
            <a:gd name="connsiteX12" fmla="*/ 5238 w 10004"/>
            <a:gd name="connsiteY12" fmla="*/ 7017 h 10024"/>
            <a:gd name="connsiteX13" fmla="*/ 5613 w 10004"/>
            <a:gd name="connsiteY13" fmla="*/ 8700 h 10024"/>
            <a:gd name="connsiteX14" fmla="*/ 4695 w 10004"/>
            <a:gd name="connsiteY14" fmla="*/ 8802 h 10024"/>
            <a:gd name="connsiteX15" fmla="*/ 2765 w 10004"/>
            <a:gd name="connsiteY15" fmla="*/ 9441 h 10024"/>
            <a:gd name="connsiteX16" fmla="*/ 204 w 10004"/>
            <a:gd name="connsiteY16" fmla="*/ 9714 h 10024"/>
            <a:gd name="connsiteX17" fmla="*/ 709 w 10004"/>
            <a:gd name="connsiteY17" fmla="*/ 10000 h 10024"/>
            <a:gd name="connsiteX18" fmla="*/ 2652 w 10004"/>
            <a:gd name="connsiteY18" fmla="*/ 9999 h 10024"/>
            <a:gd name="connsiteX19" fmla="*/ 5320 w 10004"/>
            <a:gd name="connsiteY19" fmla="*/ 9923 h 10024"/>
            <a:gd name="connsiteX20" fmla="*/ 7665 w 10004"/>
            <a:gd name="connsiteY20" fmla="*/ 9646 h 10024"/>
            <a:gd name="connsiteX21" fmla="*/ 9916 w 10004"/>
            <a:gd name="connsiteY21" fmla="*/ 9319 h 10024"/>
            <a:gd name="connsiteX22" fmla="*/ 9530 w 10004"/>
            <a:gd name="connsiteY22" fmla="*/ 8908 h 10024"/>
            <a:gd name="connsiteX23" fmla="*/ 9338 w 10004"/>
            <a:gd name="connsiteY23" fmla="*/ 8587 h 10024"/>
            <a:gd name="connsiteX24" fmla="*/ 7694 w 10004"/>
            <a:gd name="connsiteY24" fmla="*/ 8618 h 10024"/>
            <a:gd name="connsiteX25" fmla="*/ 7621 w 10004"/>
            <a:gd name="connsiteY25" fmla="*/ 6936 h 10024"/>
            <a:gd name="connsiteX26" fmla="*/ 7603 w 10004"/>
            <a:gd name="connsiteY26" fmla="*/ 6979 h 10024"/>
            <a:gd name="connsiteX27" fmla="*/ 7661 w 10004"/>
            <a:gd name="connsiteY27" fmla="*/ 5913 h 10024"/>
            <a:gd name="connsiteX28" fmla="*/ 7816 w 10004"/>
            <a:gd name="connsiteY28" fmla="*/ 5534 h 10024"/>
            <a:gd name="connsiteX29" fmla="*/ 8282 w 10004"/>
            <a:gd name="connsiteY29" fmla="*/ 5081 h 10024"/>
            <a:gd name="connsiteX30" fmla="*/ 7824 w 10004"/>
            <a:gd name="connsiteY30" fmla="*/ 4875 h 10024"/>
            <a:gd name="connsiteX31" fmla="*/ 8113 w 10004"/>
            <a:gd name="connsiteY31" fmla="*/ 4799 h 10024"/>
            <a:gd name="connsiteX32" fmla="*/ 7936 w 10004"/>
            <a:gd name="connsiteY32" fmla="*/ 4638 h 10024"/>
            <a:gd name="connsiteX33" fmla="*/ 6740 w 10004"/>
            <a:gd name="connsiteY33" fmla="*/ 4535 h 10024"/>
            <a:gd name="connsiteX34" fmla="*/ 7377 w 10004"/>
            <a:gd name="connsiteY34" fmla="*/ 4328 h 10024"/>
            <a:gd name="connsiteX35" fmla="*/ 6269 w 10004"/>
            <a:gd name="connsiteY35" fmla="*/ 4172 h 10024"/>
            <a:gd name="connsiteX36" fmla="*/ 7744 w 10004"/>
            <a:gd name="connsiteY36" fmla="*/ 3857 h 10024"/>
            <a:gd name="connsiteX37" fmla="*/ 8792 w 10004"/>
            <a:gd name="connsiteY37" fmla="*/ 2735 h 10024"/>
            <a:gd name="connsiteX38" fmla="*/ 9266 w 10004"/>
            <a:gd name="connsiteY38" fmla="*/ 1637 h 10024"/>
            <a:gd name="connsiteX39" fmla="*/ 9307 w 10004"/>
            <a:gd name="connsiteY39" fmla="*/ 762 h 10024"/>
            <a:gd name="connsiteX40" fmla="*/ 8555 w 10004"/>
            <a:gd name="connsiteY40" fmla="*/ 0 h 10024"/>
            <a:gd name="connsiteX41" fmla="*/ 6452 w 10004"/>
            <a:gd name="connsiteY41" fmla="*/ 383 h 10024"/>
            <a:gd name="connsiteX42" fmla="*/ 2200 w 10004"/>
            <a:gd name="connsiteY42" fmla="*/ 714 h 10024"/>
            <a:gd name="connsiteX43" fmla="*/ 20 w 10004"/>
            <a:gd name="connsiteY43" fmla="*/ 1059 h 10024"/>
            <a:gd name="connsiteX0" fmla="*/ 20 w 10004"/>
            <a:gd name="connsiteY0" fmla="*/ 1059 h 10045"/>
            <a:gd name="connsiteX1" fmla="*/ 1242 w 10004"/>
            <a:gd name="connsiteY1" fmla="*/ 1421 h 10045"/>
            <a:gd name="connsiteX2" fmla="*/ 1609 w 10004"/>
            <a:gd name="connsiteY2" fmla="*/ 2363 h 10045"/>
            <a:gd name="connsiteX3" fmla="*/ 2261 w 10004"/>
            <a:gd name="connsiteY3" fmla="*/ 3553 h 10045"/>
            <a:gd name="connsiteX4" fmla="*/ 3478 w 10004"/>
            <a:gd name="connsiteY4" fmla="*/ 4197 h 10045"/>
            <a:gd name="connsiteX5" fmla="*/ 2827 w 10004"/>
            <a:gd name="connsiteY5" fmla="*/ 4394 h 10045"/>
            <a:gd name="connsiteX6" fmla="*/ 3779 w 10004"/>
            <a:gd name="connsiteY6" fmla="*/ 4555 h 10045"/>
            <a:gd name="connsiteX7" fmla="*/ 2782 w 10004"/>
            <a:gd name="connsiteY7" fmla="*/ 4776 h 10045"/>
            <a:gd name="connsiteX8" fmla="*/ 3563 w 10004"/>
            <a:gd name="connsiteY8" fmla="*/ 5363 h 10045"/>
            <a:gd name="connsiteX9" fmla="*/ 3964 w 10004"/>
            <a:gd name="connsiteY9" fmla="*/ 5946 h 10045"/>
            <a:gd name="connsiteX10" fmla="*/ 4687 w 10004"/>
            <a:gd name="connsiteY10" fmla="*/ 6593 h 10045"/>
            <a:gd name="connsiteX11" fmla="*/ 4940 w 10004"/>
            <a:gd name="connsiteY11" fmla="*/ 6997 h 10045"/>
            <a:gd name="connsiteX12" fmla="*/ 5238 w 10004"/>
            <a:gd name="connsiteY12" fmla="*/ 7017 h 10045"/>
            <a:gd name="connsiteX13" fmla="*/ 5613 w 10004"/>
            <a:gd name="connsiteY13" fmla="*/ 8700 h 10045"/>
            <a:gd name="connsiteX14" fmla="*/ 4695 w 10004"/>
            <a:gd name="connsiteY14" fmla="*/ 8802 h 10045"/>
            <a:gd name="connsiteX15" fmla="*/ 2765 w 10004"/>
            <a:gd name="connsiteY15" fmla="*/ 9441 h 10045"/>
            <a:gd name="connsiteX16" fmla="*/ 204 w 10004"/>
            <a:gd name="connsiteY16" fmla="*/ 9714 h 10045"/>
            <a:gd name="connsiteX17" fmla="*/ 709 w 10004"/>
            <a:gd name="connsiteY17" fmla="*/ 10000 h 10045"/>
            <a:gd name="connsiteX18" fmla="*/ 2652 w 10004"/>
            <a:gd name="connsiteY18" fmla="*/ 9999 h 10045"/>
            <a:gd name="connsiteX19" fmla="*/ 5685 w 10004"/>
            <a:gd name="connsiteY19" fmla="*/ 10024 h 10045"/>
            <a:gd name="connsiteX20" fmla="*/ 7665 w 10004"/>
            <a:gd name="connsiteY20" fmla="*/ 9646 h 10045"/>
            <a:gd name="connsiteX21" fmla="*/ 9916 w 10004"/>
            <a:gd name="connsiteY21" fmla="*/ 9319 h 10045"/>
            <a:gd name="connsiteX22" fmla="*/ 9530 w 10004"/>
            <a:gd name="connsiteY22" fmla="*/ 8908 h 10045"/>
            <a:gd name="connsiteX23" fmla="*/ 9338 w 10004"/>
            <a:gd name="connsiteY23" fmla="*/ 8587 h 10045"/>
            <a:gd name="connsiteX24" fmla="*/ 7694 w 10004"/>
            <a:gd name="connsiteY24" fmla="*/ 8618 h 10045"/>
            <a:gd name="connsiteX25" fmla="*/ 7621 w 10004"/>
            <a:gd name="connsiteY25" fmla="*/ 6936 h 10045"/>
            <a:gd name="connsiteX26" fmla="*/ 7603 w 10004"/>
            <a:gd name="connsiteY26" fmla="*/ 6979 h 10045"/>
            <a:gd name="connsiteX27" fmla="*/ 7661 w 10004"/>
            <a:gd name="connsiteY27" fmla="*/ 5913 h 10045"/>
            <a:gd name="connsiteX28" fmla="*/ 7816 w 10004"/>
            <a:gd name="connsiteY28" fmla="*/ 5534 h 10045"/>
            <a:gd name="connsiteX29" fmla="*/ 8282 w 10004"/>
            <a:gd name="connsiteY29" fmla="*/ 5081 h 10045"/>
            <a:gd name="connsiteX30" fmla="*/ 7824 w 10004"/>
            <a:gd name="connsiteY30" fmla="*/ 4875 h 10045"/>
            <a:gd name="connsiteX31" fmla="*/ 8113 w 10004"/>
            <a:gd name="connsiteY31" fmla="*/ 4799 h 10045"/>
            <a:gd name="connsiteX32" fmla="*/ 7936 w 10004"/>
            <a:gd name="connsiteY32" fmla="*/ 4638 h 10045"/>
            <a:gd name="connsiteX33" fmla="*/ 6740 w 10004"/>
            <a:gd name="connsiteY33" fmla="*/ 4535 h 10045"/>
            <a:gd name="connsiteX34" fmla="*/ 7377 w 10004"/>
            <a:gd name="connsiteY34" fmla="*/ 4328 h 10045"/>
            <a:gd name="connsiteX35" fmla="*/ 6269 w 10004"/>
            <a:gd name="connsiteY35" fmla="*/ 4172 h 10045"/>
            <a:gd name="connsiteX36" fmla="*/ 7744 w 10004"/>
            <a:gd name="connsiteY36" fmla="*/ 3857 h 10045"/>
            <a:gd name="connsiteX37" fmla="*/ 8792 w 10004"/>
            <a:gd name="connsiteY37" fmla="*/ 2735 h 10045"/>
            <a:gd name="connsiteX38" fmla="*/ 9266 w 10004"/>
            <a:gd name="connsiteY38" fmla="*/ 1637 h 10045"/>
            <a:gd name="connsiteX39" fmla="*/ 9307 w 10004"/>
            <a:gd name="connsiteY39" fmla="*/ 762 h 10045"/>
            <a:gd name="connsiteX40" fmla="*/ 8555 w 10004"/>
            <a:gd name="connsiteY40" fmla="*/ 0 h 10045"/>
            <a:gd name="connsiteX41" fmla="*/ 6452 w 10004"/>
            <a:gd name="connsiteY41" fmla="*/ 383 h 10045"/>
            <a:gd name="connsiteX42" fmla="*/ 2200 w 10004"/>
            <a:gd name="connsiteY42" fmla="*/ 714 h 10045"/>
            <a:gd name="connsiteX43" fmla="*/ 20 w 10004"/>
            <a:gd name="connsiteY43" fmla="*/ 1059 h 10045"/>
            <a:gd name="connsiteX0" fmla="*/ 20 w 10004"/>
            <a:gd name="connsiteY0" fmla="*/ 1059 h 10026"/>
            <a:gd name="connsiteX1" fmla="*/ 1242 w 10004"/>
            <a:gd name="connsiteY1" fmla="*/ 1421 h 10026"/>
            <a:gd name="connsiteX2" fmla="*/ 1609 w 10004"/>
            <a:gd name="connsiteY2" fmla="*/ 2363 h 10026"/>
            <a:gd name="connsiteX3" fmla="*/ 2261 w 10004"/>
            <a:gd name="connsiteY3" fmla="*/ 3553 h 10026"/>
            <a:gd name="connsiteX4" fmla="*/ 3478 w 10004"/>
            <a:gd name="connsiteY4" fmla="*/ 4197 h 10026"/>
            <a:gd name="connsiteX5" fmla="*/ 2827 w 10004"/>
            <a:gd name="connsiteY5" fmla="*/ 4394 h 10026"/>
            <a:gd name="connsiteX6" fmla="*/ 3779 w 10004"/>
            <a:gd name="connsiteY6" fmla="*/ 4555 h 10026"/>
            <a:gd name="connsiteX7" fmla="*/ 2782 w 10004"/>
            <a:gd name="connsiteY7" fmla="*/ 4776 h 10026"/>
            <a:gd name="connsiteX8" fmla="*/ 3563 w 10004"/>
            <a:gd name="connsiteY8" fmla="*/ 5363 h 10026"/>
            <a:gd name="connsiteX9" fmla="*/ 3964 w 10004"/>
            <a:gd name="connsiteY9" fmla="*/ 5946 h 10026"/>
            <a:gd name="connsiteX10" fmla="*/ 4687 w 10004"/>
            <a:gd name="connsiteY10" fmla="*/ 6593 h 10026"/>
            <a:gd name="connsiteX11" fmla="*/ 4940 w 10004"/>
            <a:gd name="connsiteY11" fmla="*/ 6997 h 10026"/>
            <a:gd name="connsiteX12" fmla="*/ 5238 w 10004"/>
            <a:gd name="connsiteY12" fmla="*/ 7017 h 10026"/>
            <a:gd name="connsiteX13" fmla="*/ 5613 w 10004"/>
            <a:gd name="connsiteY13" fmla="*/ 8700 h 10026"/>
            <a:gd name="connsiteX14" fmla="*/ 4695 w 10004"/>
            <a:gd name="connsiteY14" fmla="*/ 8802 h 10026"/>
            <a:gd name="connsiteX15" fmla="*/ 2765 w 10004"/>
            <a:gd name="connsiteY15" fmla="*/ 9441 h 10026"/>
            <a:gd name="connsiteX16" fmla="*/ 204 w 10004"/>
            <a:gd name="connsiteY16" fmla="*/ 9714 h 10026"/>
            <a:gd name="connsiteX17" fmla="*/ 709 w 10004"/>
            <a:gd name="connsiteY17" fmla="*/ 10000 h 10026"/>
            <a:gd name="connsiteX18" fmla="*/ 2652 w 10004"/>
            <a:gd name="connsiteY18" fmla="*/ 9999 h 10026"/>
            <a:gd name="connsiteX19" fmla="*/ 5246 w 10004"/>
            <a:gd name="connsiteY19" fmla="*/ 9877 h 10026"/>
            <a:gd name="connsiteX20" fmla="*/ 7665 w 10004"/>
            <a:gd name="connsiteY20" fmla="*/ 9646 h 10026"/>
            <a:gd name="connsiteX21" fmla="*/ 9916 w 10004"/>
            <a:gd name="connsiteY21" fmla="*/ 9319 h 10026"/>
            <a:gd name="connsiteX22" fmla="*/ 9530 w 10004"/>
            <a:gd name="connsiteY22" fmla="*/ 8908 h 10026"/>
            <a:gd name="connsiteX23" fmla="*/ 9338 w 10004"/>
            <a:gd name="connsiteY23" fmla="*/ 8587 h 10026"/>
            <a:gd name="connsiteX24" fmla="*/ 7694 w 10004"/>
            <a:gd name="connsiteY24" fmla="*/ 8618 h 10026"/>
            <a:gd name="connsiteX25" fmla="*/ 7621 w 10004"/>
            <a:gd name="connsiteY25" fmla="*/ 6936 h 10026"/>
            <a:gd name="connsiteX26" fmla="*/ 7603 w 10004"/>
            <a:gd name="connsiteY26" fmla="*/ 6979 h 10026"/>
            <a:gd name="connsiteX27" fmla="*/ 7661 w 10004"/>
            <a:gd name="connsiteY27" fmla="*/ 5913 h 10026"/>
            <a:gd name="connsiteX28" fmla="*/ 7816 w 10004"/>
            <a:gd name="connsiteY28" fmla="*/ 5534 h 10026"/>
            <a:gd name="connsiteX29" fmla="*/ 8282 w 10004"/>
            <a:gd name="connsiteY29" fmla="*/ 5081 h 10026"/>
            <a:gd name="connsiteX30" fmla="*/ 7824 w 10004"/>
            <a:gd name="connsiteY30" fmla="*/ 4875 h 10026"/>
            <a:gd name="connsiteX31" fmla="*/ 8113 w 10004"/>
            <a:gd name="connsiteY31" fmla="*/ 4799 h 10026"/>
            <a:gd name="connsiteX32" fmla="*/ 7936 w 10004"/>
            <a:gd name="connsiteY32" fmla="*/ 4638 h 10026"/>
            <a:gd name="connsiteX33" fmla="*/ 6740 w 10004"/>
            <a:gd name="connsiteY33" fmla="*/ 4535 h 10026"/>
            <a:gd name="connsiteX34" fmla="*/ 7377 w 10004"/>
            <a:gd name="connsiteY34" fmla="*/ 4328 h 10026"/>
            <a:gd name="connsiteX35" fmla="*/ 6269 w 10004"/>
            <a:gd name="connsiteY35" fmla="*/ 4172 h 10026"/>
            <a:gd name="connsiteX36" fmla="*/ 7744 w 10004"/>
            <a:gd name="connsiteY36" fmla="*/ 3857 h 10026"/>
            <a:gd name="connsiteX37" fmla="*/ 8792 w 10004"/>
            <a:gd name="connsiteY37" fmla="*/ 2735 h 10026"/>
            <a:gd name="connsiteX38" fmla="*/ 9266 w 10004"/>
            <a:gd name="connsiteY38" fmla="*/ 1637 h 10026"/>
            <a:gd name="connsiteX39" fmla="*/ 9307 w 10004"/>
            <a:gd name="connsiteY39" fmla="*/ 762 h 10026"/>
            <a:gd name="connsiteX40" fmla="*/ 8555 w 10004"/>
            <a:gd name="connsiteY40" fmla="*/ 0 h 10026"/>
            <a:gd name="connsiteX41" fmla="*/ 6452 w 10004"/>
            <a:gd name="connsiteY41" fmla="*/ 383 h 10026"/>
            <a:gd name="connsiteX42" fmla="*/ 2200 w 10004"/>
            <a:gd name="connsiteY42" fmla="*/ 714 h 10026"/>
            <a:gd name="connsiteX43" fmla="*/ 20 w 10004"/>
            <a:gd name="connsiteY43" fmla="*/ 1059 h 10026"/>
            <a:gd name="connsiteX0" fmla="*/ 20 w 9994"/>
            <a:gd name="connsiteY0" fmla="*/ 1059 h 10026"/>
            <a:gd name="connsiteX1" fmla="*/ 1242 w 9994"/>
            <a:gd name="connsiteY1" fmla="*/ 1421 h 10026"/>
            <a:gd name="connsiteX2" fmla="*/ 1609 w 9994"/>
            <a:gd name="connsiteY2" fmla="*/ 2363 h 10026"/>
            <a:gd name="connsiteX3" fmla="*/ 2261 w 9994"/>
            <a:gd name="connsiteY3" fmla="*/ 3553 h 10026"/>
            <a:gd name="connsiteX4" fmla="*/ 3478 w 9994"/>
            <a:gd name="connsiteY4" fmla="*/ 4197 h 10026"/>
            <a:gd name="connsiteX5" fmla="*/ 2827 w 9994"/>
            <a:gd name="connsiteY5" fmla="*/ 4394 h 10026"/>
            <a:gd name="connsiteX6" fmla="*/ 3779 w 9994"/>
            <a:gd name="connsiteY6" fmla="*/ 4555 h 10026"/>
            <a:gd name="connsiteX7" fmla="*/ 2782 w 9994"/>
            <a:gd name="connsiteY7" fmla="*/ 4776 h 10026"/>
            <a:gd name="connsiteX8" fmla="*/ 3563 w 9994"/>
            <a:gd name="connsiteY8" fmla="*/ 5363 h 10026"/>
            <a:gd name="connsiteX9" fmla="*/ 3964 w 9994"/>
            <a:gd name="connsiteY9" fmla="*/ 5946 h 10026"/>
            <a:gd name="connsiteX10" fmla="*/ 4687 w 9994"/>
            <a:gd name="connsiteY10" fmla="*/ 6593 h 10026"/>
            <a:gd name="connsiteX11" fmla="*/ 4940 w 9994"/>
            <a:gd name="connsiteY11" fmla="*/ 6997 h 10026"/>
            <a:gd name="connsiteX12" fmla="*/ 5238 w 9994"/>
            <a:gd name="connsiteY12" fmla="*/ 7017 h 10026"/>
            <a:gd name="connsiteX13" fmla="*/ 5613 w 9994"/>
            <a:gd name="connsiteY13" fmla="*/ 8700 h 10026"/>
            <a:gd name="connsiteX14" fmla="*/ 4695 w 9994"/>
            <a:gd name="connsiteY14" fmla="*/ 8802 h 10026"/>
            <a:gd name="connsiteX15" fmla="*/ 2765 w 9994"/>
            <a:gd name="connsiteY15" fmla="*/ 9441 h 10026"/>
            <a:gd name="connsiteX16" fmla="*/ 204 w 9994"/>
            <a:gd name="connsiteY16" fmla="*/ 9714 h 10026"/>
            <a:gd name="connsiteX17" fmla="*/ 709 w 9994"/>
            <a:gd name="connsiteY17" fmla="*/ 10000 h 10026"/>
            <a:gd name="connsiteX18" fmla="*/ 2652 w 9994"/>
            <a:gd name="connsiteY18" fmla="*/ 9999 h 10026"/>
            <a:gd name="connsiteX19" fmla="*/ 5246 w 9994"/>
            <a:gd name="connsiteY19" fmla="*/ 9877 h 10026"/>
            <a:gd name="connsiteX20" fmla="*/ 7811 w 9994"/>
            <a:gd name="connsiteY20" fmla="*/ 9572 h 10026"/>
            <a:gd name="connsiteX21" fmla="*/ 9916 w 9994"/>
            <a:gd name="connsiteY21" fmla="*/ 9319 h 10026"/>
            <a:gd name="connsiteX22" fmla="*/ 9530 w 9994"/>
            <a:gd name="connsiteY22" fmla="*/ 8908 h 10026"/>
            <a:gd name="connsiteX23" fmla="*/ 9338 w 9994"/>
            <a:gd name="connsiteY23" fmla="*/ 8587 h 10026"/>
            <a:gd name="connsiteX24" fmla="*/ 7694 w 9994"/>
            <a:gd name="connsiteY24" fmla="*/ 8618 h 10026"/>
            <a:gd name="connsiteX25" fmla="*/ 7621 w 9994"/>
            <a:gd name="connsiteY25" fmla="*/ 6936 h 10026"/>
            <a:gd name="connsiteX26" fmla="*/ 7603 w 9994"/>
            <a:gd name="connsiteY26" fmla="*/ 6979 h 10026"/>
            <a:gd name="connsiteX27" fmla="*/ 7661 w 9994"/>
            <a:gd name="connsiteY27" fmla="*/ 5913 h 10026"/>
            <a:gd name="connsiteX28" fmla="*/ 7816 w 9994"/>
            <a:gd name="connsiteY28" fmla="*/ 5534 h 10026"/>
            <a:gd name="connsiteX29" fmla="*/ 8282 w 9994"/>
            <a:gd name="connsiteY29" fmla="*/ 5081 h 10026"/>
            <a:gd name="connsiteX30" fmla="*/ 7824 w 9994"/>
            <a:gd name="connsiteY30" fmla="*/ 4875 h 10026"/>
            <a:gd name="connsiteX31" fmla="*/ 8113 w 9994"/>
            <a:gd name="connsiteY31" fmla="*/ 4799 h 10026"/>
            <a:gd name="connsiteX32" fmla="*/ 7936 w 9994"/>
            <a:gd name="connsiteY32" fmla="*/ 4638 h 10026"/>
            <a:gd name="connsiteX33" fmla="*/ 6740 w 9994"/>
            <a:gd name="connsiteY33" fmla="*/ 4535 h 10026"/>
            <a:gd name="connsiteX34" fmla="*/ 7377 w 9994"/>
            <a:gd name="connsiteY34" fmla="*/ 4328 h 10026"/>
            <a:gd name="connsiteX35" fmla="*/ 6269 w 9994"/>
            <a:gd name="connsiteY35" fmla="*/ 4172 h 10026"/>
            <a:gd name="connsiteX36" fmla="*/ 7744 w 9994"/>
            <a:gd name="connsiteY36" fmla="*/ 3857 h 10026"/>
            <a:gd name="connsiteX37" fmla="*/ 8792 w 9994"/>
            <a:gd name="connsiteY37" fmla="*/ 2735 h 10026"/>
            <a:gd name="connsiteX38" fmla="*/ 9266 w 9994"/>
            <a:gd name="connsiteY38" fmla="*/ 1637 h 10026"/>
            <a:gd name="connsiteX39" fmla="*/ 9307 w 9994"/>
            <a:gd name="connsiteY39" fmla="*/ 762 h 10026"/>
            <a:gd name="connsiteX40" fmla="*/ 8555 w 9994"/>
            <a:gd name="connsiteY40" fmla="*/ 0 h 10026"/>
            <a:gd name="connsiteX41" fmla="*/ 6452 w 9994"/>
            <a:gd name="connsiteY41" fmla="*/ 383 h 10026"/>
            <a:gd name="connsiteX42" fmla="*/ 2200 w 9994"/>
            <a:gd name="connsiteY42" fmla="*/ 714 h 10026"/>
            <a:gd name="connsiteX43" fmla="*/ 20 w 9994"/>
            <a:gd name="connsiteY43" fmla="*/ 1059 h 10026"/>
            <a:gd name="connsiteX0" fmla="*/ 20 w 10003"/>
            <a:gd name="connsiteY0" fmla="*/ 1056 h 10000"/>
            <a:gd name="connsiteX1" fmla="*/ 1243 w 10003"/>
            <a:gd name="connsiteY1" fmla="*/ 1417 h 10000"/>
            <a:gd name="connsiteX2" fmla="*/ 1610 w 10003"/>
            <a:gd name="connsiteY2" fmla="*/ 2357 h 10000"/>
            <a:gd name="connsiteX3" fmla="*/ 2262 w 10003"/>
            <a:gd name="connsiteY3" fmla="*/ 3544 h 10000"/>
            <a:gd name="connsiteX4" fmla="*/ 3480 w 10003"/>
            <a:gd name="connsiteY4" fmla="*/ 4186 h 10000"/>
            <a:gd name="connsiteX5" fmla="*/ 2829 w 10003"/>
            <a:gd name="connsiteY5" fmla="*/ 4383 h 10000"/>
            <a:gd name="connsiteX6" fmla="*/ 3781 w 10003"/>
            <a:gd name="connsiteY6" fmla="*/ 4543 h 10000"/>
            <a:gd name="connsiteX7" fmla="*/ 2784 w 10003"/>
            <a:gd name="connsiteY7" fmla="*/ 4764 h 10000"/>
            <a:gd name="connsiteX8" fmla="*/ 3565 w 10003"/>
            <a:gd name="connsiteY8" fmla="*/ 5349 h 10000"/>
            <a:gd name="connsiteX9" fmla="*/ 3966 w 10003"/>
            <a:gd name="connsiteY9" fmla="*/ 5931 h 10000"/>
            <a:gd name="connsiteX10" fmla="*/ 4690 w 10003"/>
            <a:gd name="connsiteY10" fmla="*/ 6576 h 10000"/>
            <a:gd name="connsiteX11" fmla="*/ 4943 w 10003"/>
            <a:gd name="connsiteY11" fmla="*/ 6979 h 10000"/>
            <a:gd name="connsiteX12" fmla="*/ 5241 w 10003"/>
            <a:gd name="connsiteY12" fmla="*/ 6999 h 10000"/>
            <a:gd name="connsiteX13" fmla="*/ 5616 w 10003"/>
            <a:gd name="connsiteY13" fmla="*/ 8677 h 10000"/>
            <a:gd name="connsiteX14" fmla="*/ 4698 w 10003"/>
            <a:gd name="connsiteY14" fmla="*/ 8779 h 10000"/>
            <a:gd name="connsiteX15" fmla="*/ 2767 w 10003"/>
            <a:gd name="connsiteY15" fmla="*/ 9417 h 10000"/>
            <a:gd name="connsiteX16" fmla="*/ 204 w 10003"/>
            <a:gd name="connsiteY16" fmla="*/ 9689 h 10000"/>
            <a:gd name="connsiteX17" fmla="*/ 709 w 10003"/>
            <a:gd name="connsiteY17" fmla="*/ 9974 h 10000"/>
            <a:gd name="connsiteX18" fmla="*/ 2654 w 10003"/>
            <a:gd name="connsiteY18" fmla="*/ 9973 h 10000"/>
            <a:gd name="connsiteX19" fmla="*/ 5249 w 10003"/>
            <a:gd name="connsiteY19" fmla="*/ 9851 h 10000"/>
            <a:gd name="connsiteX20" fmla="*/ 7816 w 10003"/>
            <a:gd name="connsiteY20" fmla="*/ 9547 h 10000"/>
            <a:gd name="connsiteX21" fmla="*/ 9922 w 10003"/>
            <a:gd name="connsiteY21" fmla="*/ 9295 h 10000"/>
            <a:gd name="connsiteX22" fmla="*/ 9536 w 10003"/>
            <a:gd name="connsiteY22" fmla="*/ 8885 h 10000"/>
            <a:gd name="connsiteX23" fmla="*/ 9198 w 10003"/>
            <a:gd name="connsiteY23" fmla="*/ 8639 h 10000"/>
            <a:gd name="connsiteX24" fmla="*/ 7699 w 10003"/>
            <a:gd name="connsiteY24" fmla="*/ 8596 h 10000"/>
            <a:gd name="connsiteX25" fmla="*/ 7626 w 10003"/>
            <a:gd name="connsiteY25" fmla="*/ 6918 h 10000"/>
            <a:gd name="connsiteX26" fmla="*/ 7608 w 10003"/>
            <a:gd name="connsiteY26" fmla="*/ 6961 h 10000"/>
            <a:gd name="connsiteX27" fmla="*/ 7666 w 10003"/>
            <a:gd name="connsiteY27" fmla="*/ 5898 h 10000"/>
            <a:gd name="connsiteX28" fmla="*/ 7821 w 10003"/>
            <a:gd name="connsiteY28" fmla="*/ 5520 h 10000"/>
            <a:gd name="connsiteX29" fmla="*/ 8287 w 10003"/>
            <a:gd name="connsiteY29" fmla="*/ 5068 h 10000"/>
            <a:gd name="connsiteX30" fmla="*/ 7829 w 10003"/>
            <a:gd name="connsiteY30" fmla="*/ 4862 h 10000"/>
            <a:gd name="connsiteX31" fmla="*/ 8118 w 10003"/>
            <a:gd name="connsiteY31" fmla="*/ 4787 h 10000"/>
            <a:gd name="connsiteX32" fmla="*/ 7941 w 10003"/>
            <a:gd name="connsiteY32" fmla="*/ 4626 h 10000"/>
            <a:gd name="connsiteX33" fmla="*/ 6744 w 10003"/>
            <a:gd name="connsiteY33" fmla="*/ 4523 h 10000"/>
            <a:gd name="connsiteX34" fmla="*/ 7381 w 10003"/>
            <a:gd name="connsiteY34" fmla="*/ 4317 h 10000"/>
            <a:gd name="connsiteX35" fmla="*/ 6273 w 10003"/>
            <a:gd name="connsiteY35" fmla="*/ 4161 h 10000"/>
            <a:gd name="connsiteX36" fmla="*/ 7749 w 10003"/>
            <a:gd name="connsiteY36" fmla="*/ 3847 h 10000"/>
            <a:gd name="connsiteX37" fmla="*/ 8797 w 10003"/>
            <a:gd name="connsiteY37" fmla="*/ 2728 h 10000"/>
            <a:gd name="connsiteX38" fmla="*/ 9272 w 10003"/>
            <a:gd name="connsiteY38" fmla="*/ 1633 h 10000"/>
            <a:gd name="connsiteX39" fmla="*/ 9313 w 10003"/>
            <a:gd name="connsiteY39" fmla="*/ 760 h 10000"/>
            <a:gd name="connsiteX40" fmla="*/ 8560 w 10003"/>
            <a:gd name="connsiteY40" fmla="*/ 0 h 10000"/>
            <a:gd name="connsiteX41" fmla="*/ 6456 w 10003"/>
            <a:gd name="connsiteY41" fmla="*/ 382 h 10000"/>
            <a:gd name="connsiteX42" fmla="*/ 2201 w 10003"/>
            <a:gd name="connsiteY42" fmla="*/ 712 h 10000"/>
            <a:gd name="connsiteX43" fmla="*/ 20 w 10003"/>
            <a:gd name="connsiteY43" fmla="*/ 1056 h 10000"/>
            <a:gd name="connsiteX0" fmla="*/ 20 w 10003"/>
            <a:gd name="connsiteY0" fmla="*/ 1056 h 10000"/>
            <a:gd name="connsiteX1" fmla="*/ 1243 w 10003"/>
            <a:gd name="connsiteY1" fmla="*/ 1417 h 10000"/>
            <a:gd name="connsiteX2" fmla="*/ 1610 w 10003"/>
            <a:gd name="connsiteY2" fmla="*/ 2357 h 10000"/>
            <a:gd name="connsiteX3" fmla="*/ 2262 w 10003"/>
            <a:gd name="connsiteY3" fmla="*/ 3544 h 10000"/>
            <a:gd name="connsiteX4" fmla="*/ 3480 w 10003"/>
            <a:gd name="connsiteY4" fmla="*/ 4186 h 10000"/>
            <a:gd name="connsiteX5" fmla="*/ 2829 w 10003"/>
            <a:gd name="connsiteY5" fmla="*/ 4383 h 10000"/>
            <a:gd name="connsiteX6" fmla="*/ 3781 w 10003"/>
            <a:gd name="connsiteY6" fmla="*/ 4543 h 10000"/>
            <a:gd name="connsiteX7" fmla="*/ 2784 w 10003"/>
            <a:gd name="connsiteY7" fmla="*/ 4764 h 10000"/>
            <a:gd name="connsiteX8" fmla="*/ 3565 w 10003"/>
            <a:gd name="connsiteY8" fmla="*/ 5349 h 10000"/>
            <a:gd name="connsiteX9" fmla="*/ 3966 w 10003"/>
            <a:gd name="connsiteY9" fmla="*/ 5931 h 10000"/>
            <a:gd name="connsiteX10" fmla="*/ 4690 w 10003"/>
            <a:gd name="connsiteY10" fmla="*/ 6576 h 10000"/>
            <a:gd name="connsiteX11" fmla="*/ 4943 w 10003"/>
            <a:gd name="connsiteY11" fmla="*/ 6979 h 10000"/>
            <a:gd name="connsiteX12" fmla="*/ 5241 w 10003"/>
            <a:gd name="connsiteY12" fmla="*/ 6999 h 10000"/>
            <a:gd name="connsiteX13" fmla="*/ 5616 w 10003"/>
            <a:gd name="connsiteY13" fmla="*/ 8677 h 10000"/>
            <a:gd name="connsiteX14" fmla="*/ 4698 w 10003"/>
            <a:gd name="connsiteY14" fmla="*/ 8779 h 10000"/>
            <a:gd name="connsiteX15" fmla="*/ 2767 w 10003"/>
            <a:gd name="connsiteY15" fmla="*/ 9417 h 10000"/>
            <a:gd name="connsiteX16" fmla="*/ 204 w 10003"/>
            <a:gd name="connsiteY16" fmla="*/ 9689 h 10000"/>
            <a:gd name="connsiteX17" fmla="*/ 709 w 10003"/>
            <a:gd name="connsiteY17" fmla="*/ 9974 h 10000"/>
            <a:gd name="connsiteX18" fmla="*/ 2654 w 10003"/>
            <a:gd name="connsiteY18" fmla="*/ 9973 h 10000"/>
            <a:gd name="connsiteX19" fmla="*/ 5249 w 10003"/>
            <a:gd name="connsiteY19" fmla="*/ 9851 h 10000"/>
            <a:gd name="connsiteX20" fmla="*/ 7816 w 10003"/>
            <a:gd name="connsiteY20" fmla="*/ 9547 h 10000"/>
            <a:gd name="connsiteX21" fmla="*/ 9922 w 10003"/>
            <a:gd name="connsiteY21" fmla="*/ 9295 h 10000"/>
            <a:gd name="connsiteX22" fmla="*/ 9536 w 10003"/>
            <a:gd name="connsiteY22" fmla="*/ 8944 h 10000"/>
            <a:gd name="connsiteX23" fmla="*/ 9198 w 10003"/>
            <a:gd name="connsiteY23" fmla="*/ 8639 h 10000"/>
            <a:gd name="connsiteX24" fmla="*/ 7699 w 10003"/>
            <a:gd name="connsiteY24" fmla="*/ 8596 h 10000"/>
            <a:gd name="connsiteX25" fmla="*/ 7626 w 10003"/>
            <a:gd name="connsiteY25" fmla="*/ 6918 h 10000"/>
            <a:gd name="connsiteX26" fmla="*/ 7608 w 10003"/>
            <a:gd name="connsiteY26" fmla="*/ 6961 h 10000"/>
            <a:gd name="connsiteX27" fmla="*/ 7666 w 10003"/>
            <a:gd name="connsiteY27" fmla="*/ 5898 h 10000"/>
            <a:gd name="connsiteX28" fmla="*/ 7821 w 10003"/>
            <a:gd name="connsiteY28" fmla="*/ 5520 h 10000"/>
            <a:gd name="connsiteX29" fmla="*/ 8287 w 10003"/>
            <a:gd name="connsiteY29" fmla="*/ 5068 h 10000"/>
            <a:gd name="connsiteX30" fmla="*/ 7829 w 10003"/>
            <a:gd name="connsiteY30" fmla="*/ 4862 h 10000"/>
            <a:gd name="connsiteX31" fmla="*/ 8118 w 10003"/>
            <a:gd name="connsiteY31" fmla="*/ 4787 h 10000"/>
            <a:gd name="connsiteX32" fmla="*/ 7941 w 10003"/>
            <a:gd name="connsiteY32" fmla="*/ 4626 h 10000"/>
            <a:gd name="connsiteX33" fmla="*/ 6744 w 10003"/>
            <a:gd name="connsiteY33" fmla="*/ 4523 h 10000"/>
            <a:gd name="connsiteX34" fmla="*/ 7381 w 10003"/>
            <a:gd name="connsiteY34" fmla="*/ 4317 h 10000"/>
            <a:gd name="connsiteX35" fmla="*/ 6273 w 10003"/>
            <a:gd name="connsiteY35" fmla="*/ 4161 h 10000"/>
            <a:gd name="connsiteX36" fmla="*/ 7749 w 10003"/>
            <a:gd name="connsiteY36" fmla="*/ 3847 h 10000"/>
            <a:gd name="connsiteX37" fmla="*/ 8797 w 10003"/>
            <a:gd name="connsiteY37" fmla="*/ 2728 h 10000"/>
            <a:gd name="connsiteX38" fmla="*/ 9272 w 10003"/>
            <a:gd name="connsiteY38" fmla="*/ 1633 h 10000"/>
            <a:gd name="connsiteX39" fmla="*/ 9313 w 10003"/>
            <a:gd name="connsiteY39" fmla="*/ 760 h 10000"/>
            <a:gd name="connsiteX40" fmla="*/ 8560 w 10003"/>
            <a:gd name="connsiteY40" fmla="*/ 0 h 10000"/>
            <a:gd name="connsiteX41" fmla="*/ 6456 w 10003"/>
            <a:gd name="connsiteY41" fmla="*/ 382 h 10000"/>
            <a:gd name="connsiteX42" fmla="*/ 2201 w 10003"/>
            <a:gd name="connsiteY42" fmla="*/ 712 h 10000"/>
            <a:gd name="connsiteX43" fmla="*/ 20 w 10003"/>
            <a:gd name="connsiteY43" fmla="*/ 1056 h 10000"/>
            <a:gd name="connsiteX0" fmla="*/ 20 w 10003"/>
            <a:gd name="connsiteY0" fmla="*/ 1056 h 10000"/>
            <a:gd name="connsiteX1" fmla="*/ 1243 w 10003"/>
            <a:gd name="connsiteY1" fmla="*/ 1417 h 10000"/>
            <a:gd name="connsiteX2" fmla="*/ 1610 w 10003"/>
            <a:gd name="connsiteY2" fmla="*/ 2357 h 10000"/>
            <a:gd name="connsiteX3" fmla="*/ 2262 w 10003"/>
            <a:gd name="connsiteY3" fmla="*/ 3544 h 10000"/>
            <a:gd name="connsiteX4" fmla="*/ 3480 w 10003"/>
            <a:gd name="connsiteY4" fmla="*/ 4186 h 10000"/>
            <a:gd name="connsiteX5" fmla="*/ 2829 w 10003"/>
            <a:gd name="connsiteY5" fmla="*/ 4383 h 10000"/>
            <a:gd name="connsiteX6" fmla="*/ 3781 w 10003"/>
            <a:gd name="connsiteY6" fmla="*/ 4543 h 10000"/>
            <a:gd name="connsiteX7" fmla="*/ 2784 w 10003"/>
            <a:gd name="connsiteY7" fmla="*/ 4764 h 10000"/>
            <a:gd name="connsiteX8" fmla="*/ 3565 w 10003"/>
            <a:gd name="connsiteY8" fmla="*/ 5349 h 10000"/>
            <a:gd name="connsiteX9" fmla="*/ 3966 w 10003"/>
            <a:gd name="connsiteY9" fmla="*/ 5931 h 10000"/>
            <a:gd name="connsiteX10" fmla="*/ 4690 w 10003"/>
            <a:gd name="connsiteY10" fmla="*/ 6576 h 10000"/>
            <a:gd name="connsiteX11" fmla="*/ 4943 w 10003"/>
            <a:gd name="connsiteY11" fmla="*/ 6979 h 10000"/>
            <a:gd name="connsiteX12" fmla="*/ 5241 w 10003"/>
            <a:gd name="connsiteY12" fmla="*/ 6999 h 10000"/>
            <a:gd name="connsiteX13" fmla="*/ 5616 w 10003"/>
            <a:gd name="connsiteY13" fmla="*/ 8677 h 10000"/>
            <a:gd name="connsiteX14" fmla="*/ 4698 w 10003"/>
            <a:gd name="connsiteY14" fmla="*/ 8779 h 10000"/>
            <a:gd name="connsiteX15" fmla="*/ 2767 w 10003"/>
            <a:gd name="connsiteY15" fmla="*/ 9417 h 10000"/>
            <a:gd name="connsiteX16" fmla="*/ 204 w 10003"/>
            <a:gd name="connsiteY16" fmla="*/ 9689 h 10000"/>
            <a:gd name="connsiteX17" fmla="*/ 709 w 10003"/>
            <a:gd name="connsiteY17" fmla="*/ 9974 h 10000"/>
            <a:gd name="connsiteX18" fmla="*/ 2654 w 10003"/>
            <a:gd name="connsiteY18" fmla="*/ 9973 h 10000"/>
            <a:gd name="connsiteX19" fmla="*/ 5249 w 10003"/>
            <a:gd name="connsiteY19" fmla="*/ 9851 h 10000"/>
            <a:gd name="connsiteX20" fmla="*/ 7816 w 10003"/>
            <a:gd name="connsiteY20" fmla="*/ 9547 h 10000"/>
            <a:gd name="connsiteX21" fmla="*/ 9922 w 10003"/>
            <a:gd name="connsiteY21" fmla="*/ 9295 h 10000"/>
            <a:gd name="connsiteX22" fmla="*/ 9536 w 10003"/>
            <a:gd name="connsiteY22" fmla="*/ 8944 h 10000"/>
            <a:gd name="connsiteX23" fmla="*/ 9198 w 10003"/>
            <a:gd name="connsiteY23" fmla="*/ 8639 h 10000"/>
            <a:gd name="connsiteX24" fmla="*/ 7699 w 10003"/>
            <a:gd name="connsiteY24" fmla="*/ 8596 h 10000"/>
            <a:gd name="connsiteX25" fmla="*/ 7534 w 10003"/>
            <a:gd name="connsiteY25" fmla="*/ 6955 h 10000"/>
            <a:gd name="connsiteX26" fmla="*/ 7608 w 10003"/>
            <a:gd name="connsiteY26" fmla="*/ 6961 h 10000"/>
            <a:gd name="connsiteX27" fmla="*/ 7666 w 10003"/>
            <a:gd name="connsiteY27" fmla="*/ 5898 h 10000"/>
            <a:gd name="connsiteX28" fmla="*/ 7821 w 10003"/>
            <a:gd name="connsiteY28" fmla="*/ 5520 h 10000"/>
            <a:gd name="connsiteX29" fmla="*/ 8287 w 10003"/>
            <a:gd name="connsiteY29" fmla="*/ 5068 h 10000"/>
            <a:gd name="connsiteX30" fmla="*/ 7829 w 10003"/>
            <a:gd name="connsiteY30" fmla="*/ 4862 h 10000"/>
            <a:gd name="connsiteX31" fmla="*/ 8118 w 10003"/>
            <a:gd name="connsiteY31" fmla="*/ 4787 h 10000"/>
            <a:gd name="connsiteX32" fmla="*/ 7941 w 10003"/>
            <a:gd name="connsiteY32" fmla="*/ 4626 h 10000"/>
            <a:gd name="connsiteX33" fmla="*/ 6744 w 10003"/>
            <a:gd name="connsiteY33" fmla="*/ 4523 h 10000"/>
            <a:gd name="connsiteX34" fmla="*/ 7381 w 10003"/>
            <a:gd name="connsiteY34" fmla="*/ 4317 h 10000"/>
            <a:gd name="connsiteX35" fmla="*/ 6273 w 10003"/>
            <a:gd name="connsiteY35" fmla="*/ 4161 h 10000"/>
            <a:gd name="connsiteX36" fmla="*/ 7749 w 10003"/>
            <a:gd name="connsiteY36" fmla="*/ 3847 h 10000"/>
            <a:gd name="connsiteX37" fmla="*/ 8797 w 10003"/>
            <a:gd name="connsiteY37" fmla="*/ 2728 h 10000"/>
            <a:gd name="connsiteX38" fmla="*/ 9272 w 10003"/>
            <a:gd name="connsiteY38" fmla="*/ 1633 h 10000"/>
            <a:gd name="connsiteX39" fmla="*/ 9313 w 10003"/>
            <a:gd name="connsiteY39" fmla="*/ 760 h 10000"/>
            <a:gd name="connsiteX40" fmla="*/ 8560 w 10003"/>
            <a:gd name="connsiteY40" fmla="*/ 0 h 10000"/>
            <a:gd name="connsiteX41" fmla="*/ 6456 w 10003"/>
            <a:gd name="connsiteY41" fmla="*/ 382 h 10000"/>
            <a:gd name="connsiteX42" fmla="*/ 2201 w 10003"/>
            <a:gd name="connsiteY42" fmla="*/ 712 h 10000"/>
            <a:gd name="connsiteX43" fmla="*/ 20 w 10003"/>
            <a:gd name="connsiteY43" fmla="*/ 1056 h 10000"/>
            <a:gd name="connsiteX0" fmla="*/ 20 w 10003"/>
            <a:gd name="connsiteY0" fmla="*/ 1056 h 10000"/>
            <a:gd name="connsiteX1" fmla="*/ 1243 w 10003"/>
            <a:gd name="connsiteY1" fmla="*/ 1417 h 10000"/>
            <a:gd name="connsiteX2" fmla="*/ 1610 w 10003"/>
            <a:gd name="connsiteY2" fmla="*/ 2357 h 10000"/>
            <a:gd name="connsiteX3" fmla="*/ 2262 w 10003"/>
            <a:gd name="connsiteY3" fmla="*/ 3544 h 10000"/>
            <a:gd name="connsiteX4" fmla="*/ 3480 w 10003"/>
            <a:gd name="connsiteY4" fmla="*/ 4186 h 10000"/>
            <a:gd name="connsiteX5" fmla="*/ 2829 w 10003"/>
            <a:gd name="connsiteY5" fmla="*/ 4383 h 10000"/>
            <a:gd name="connsiteX6" fmla="*/ 3781 w 10003"/>
            <a:gd name="connsiteY6" fmla="*/ 4543 h 10000"/>
            <a:gd name="connsiteX7" fmla="*/ 2784 w 10003"/>
            <a:gd name="connsiteY7" fmla="*/ 4764 h 10000"/>
            <a:gd name="connsiteX8" fmla="*/ 3565 w 10003"/>
            <a:gd name="connsiteY8" fmla="*/ 5349 h 10000"/>
            <a:gd name="connsiteX9" fmla="*/ 3966 w 10003"/>
            <a:gd name="connsiteY9" fmla="*/ 5931 h 10000"/>
            <a:gd name="connsiteX10" fmla="*/ 4690 w 10003"/>
            <a:gd name="connsiteY10" fmla="*/ 6576 h 10000"/>
            <a:gd name="connsiteX11" fmla="*/ 4943 w 10003"/>
            <a:gd name="connsiteY11" fmla="*/ 6979 h 10000"/>
            <a:gd name="connsiteX12" fmla="*/ 5241 w 10003"/>
            <a:gd name="connsiteY12" fmla="*/ 6999 h 10000"/>
            <a:gd name="connsiteX13" fmla="*/ 5616 w 10003"/>
            <a:gd name="connsiteY13" fmla="*/ 8677 h 10000"/>
            <a:gd name="connsiteX14" fmla="*/ 4698 w 10003"/>
            <a:gd name="connsiteY14" fmla="*/ 8779 h 10000"/>
            <a:gd name="connsiteX15" fmla="*/ 2767 w 10003"/>
            <a:gd name="connsiteY15" fmla="*/ 9417 h 10000"/>
            <a:gd name="connsiteX16" fmla="*/ 204 w 10003"/>
            <a:gd name="connsiteY16" fmla="*/ 9689 h 10000"/>
            <a:gd name="connsiteX17" fmla="*/ 709 w 10003"/>
            <a:gd name="connsiteY17" fmla="*/ 9974 h 10000"/>
            <a:gd name="connsiteX18" fmla="*/ 2654 w 10003"/>
            <a:gd name="connsiteY18" fmla="*/ 9973 h 10000"/>
            <a:gd name="connsiteX19" fmla="*/ 5249 w 10003"/>
            <a:gd name="connsiteY19" fmla="*/ 9851 h 10000"/>
            <a:gd name="connsiteX20" fmla="*/ 7816 w 10003"/>
            <a:gd name="connsiteY20" fmla="*/ 9547 h 10000"/>
            <a:gd name="connsiteX21" fmla="*/ 9922 w 10003"/>
            <a:gd name="connsiteY21" fmla="*/ 9295 h 10000"/>
            <a:gd name="connsiteX22" fmla="*/ 9536 w 10003"/>
            <a:gd name="connsiteY22" fmla="*/ 8944 h 10000"/>
            <a:gd name="connsiteX23" fmla="*/ 9198 w 10003"/>
            <a:gd name="connsiteY23" fmla="*/ 8639 h 10000"/>
            <a:gd name="connsiteX24" fmla="*/ 7699 w 10003"/>
            <a:gd name="connsiteY24" fmla="*/ 8596 h 10000"/>
            <a:gd name="connsiteX25" fmla="*/ 7534 w 10003"/>
            <a:gd name="connsiteY25" fmla="*/ 6955 h 10000"/>
            <a:gd name="connsiteX26" fmla="*/ 7608 w 10003"/>
            <a:gd name="connsiteY26" fmla="*/ 6961 h 10000"/>
            <a:gd name="connsiteX27" fmla="*/ 7844 w 10003"/>
            <a:gd name="connsiteY27" fmla="*/ 6917 h 10000"/>
            <a:gd name="connsiteX28" fmla="*/ 7666 w 10003"/>
            <a:gd name="connsiteY28" fmla="*/ 5898 h 10000"/>
            <a:gd name="connsiteX29" fmla="*/ 7821 w 10003"/>
            <a:gd name="connsiteY29" fmla="*/ 5520 h 10000"/>
            <a:gd name="connsiteX30" fmla="*/ 8287 w 10003"/>
            <a:gd name="connsiteY30" fmla="*/ 5068 h 10000"/>
            <a:gd name="connsiteX31" fmla="*/ 7829 w 10003"/>
            <a:gd name="connsiteY31" fmla="*/ 4862 h 10000"/>
            <a:gd name="connsiteX32" fmla="*/ 8118 w 10003"/>
            <a:gd name="connsiteY32" fmla="*/ 4787 h 10000"/>
            <a:gd name="connsiteX33" fmla="*/ 7941 w 10003"/>
            <a:gd name="connsiteY33" fmla="*/ 4626 h 10000"/>
            <a:gd name="connsiteX34" fmla="*/ 6744 w 10003"/>
            <a:gd name="connsiteY34" fmla="*/ 4523 h 10000"/>
            <a:gd name="connsiteX35" fmla="*/ 7381 w 10003"/>
            <a:gd name="connsiteY35" fmla="*/ 4317 h 10000"/>
            <a:gd name="connsiteX36" fmla="*/ 6273 w 10003"/>
            <a:gd name="connsiteY36" fmla="*/ 4161 h 10000"/>
            <a:gd name="connsiteX37" fmla="*/ 7749 w 10003"/>
            <a:gd name="connsiteY37" fmla="*/ 3847 h 10000"/>
            <a:gd name="connsiteX38" fmla="*/ 8797 w 10003"/>
            <a:gd name="connsiteY38" fmla="*/ 2728 h 10000"/>
            <a:gd name="connsiteX39" fmla="*/ 9272 w 10003"/>
            <a:gd name="connsiteY39" fmla="*/ 1633 h 10000"/>
            <a:gd name="connsiteX40" fmla="*/ 9313 w 10003"/>
            <a:gd name="connsiteY40" fmla="*/ 760 h 10000"/>
            <a:gd name="connsiteX41" fmla="*/ 8560 w 10003"/>
            <a:gd name="connsiteY41" fmla="*/ 0 h 10000"/>
            <a:gd name="connsiteX42" fmla="*/ 6456 w 10003"/>
            <a:gd name="connsiteY42" fmla="*/ 382 h 10000"/>
            <a:gd name="connsiteX43" fmla="*/ 2201 w 10003"/>
            <a:gd name="connsiteY43" fmla="*/ 712 h 10000"/>
            <a:gd name="connsiteX44" fmla="*/ 20 w 10003"/>
            <a:gd name="connsiteY44" fmla="*/ 1056 h 10000"/>
            <a:gd name="connsiteX0" fmla="*/ 20 w 10003"/>
            <a:gd name="connsiteY0" fmla="*/ 1056 h 10000"/>
            <a:gd name="connsiteX1" fmla="*/ 1243 w 10003"/>
            <a:gd name="connsiteY1" fmla="*/ 1417 h 10000"/>
            <a:gd name="connsiteX2" fmla="*/ 1610 w 10003"/>
            <a:gd name="connsiteY2" fmla="*/ 2357 h 10000"/>
            <a:gd name="connsiteX3" fmla="*/ 2262 w 10003"/>
            <a:gd name="connsiteY3" fmla="*/ 3544 h 10000"/>
            <a:gd name="connsiteX4" fmla="*/ 3480 w 10003"/>
            <a:gd name="connsiteY4" fmla="*/ 4186 h 10000"/>
            <a:gd name="connsiteX5" fmla="*/ 2829 w 10003"/>
            <a:gd name="connsiteY5" fmla="*/ 4383 h 10000"/>
            <a:gd name="connsiteX6" fmla="*/ 3781 w 10003"/>
            <a:gd name="connsiteY6" fmla="*/ 4543 h 10000"/>
            <a:gd name="connsiteX7" fmla="*/ 2784 w 10003"/>
            <a:gd name="connsiteY7" fmla="*/ 4764 h 10000"/>
            <a:gd name="connsiteX8" fmla="*/ 3565 w 10003"/>
            <a:gd name="connsiteY8" fmla="*/ 5349 h 10000"/>
            <a:gd name="connsiteX9" fmla="*/ 3966 w 10003"/>
            <a:gd name="connsiteY9" fmla="*/ 5931 h 10000"/>
            <a:gd name="connsiteX10" fmla="*/ 4690 w 10003"/>
            <a:gd name="connsiteY10" fmla="*/ 6576 h 10000"/>
            <a:gd name="connsiteX11" fmla="*/ 4943 w 10003"/>
            <a:gd name="connsiteY11" fmla="*/ 6979 h 10000"/>
            <a:gd name="connsiteX12" fmla="*/ 5241 w 10003"/>
            <a:gd name="connsiteY12" fmla="*/ 6999 h 10000"/>
            <a:gd name="connsiteX13" fmla="*/ 5616 w 10003"/>
            <a:gd name="connsiteY13" fmla="*/ 8677 h 10000"/>
            <a:gd name="connsiteX14" fmla="*/ 4698 w 10003"/>
            <a:gd name="connsiteY14" fmla="*/ 8779 h 10000"/>
            <a:gd name="connsiteX15" fmla="*/ 2767 w 10003"/>
            <a:gd name="connsiteY15" fmla="*/ 9417 h 10000"/>
            <a:gd name="connsiteX16" fmla="*/ 204 w 10003"/>
            <a:gd name="connsiteY16" fmla="*/ 9689 h 10000"/>
            <a:gd name="connsiteX17" fmla="*/ 709 w 10003"/>
            <a:gd name="connsiteY17" fmla="*/ 9974 h 10000"/>
            <a:gd name="connsiteX18" fmla="*/ 2654 w 10003"/>
            <a:gd name="connsiteY18" fmla="*/ 9973 h 10000"/>
            <a:gd name="connsiteX19" fmla="*/ 5249 w 10003"/>
            <a:gd name="connsiteY19" fmla="*/ 9851 h 10000"/>
            <a:gd name="connsiteX20" fmla="*/ 7816 w 10003"/>
            <a:gd name="connsiteY20" fmla="*/ 9547 h 10000"/>
            <a:gd name="connsiteX21" fmla="*/ 9922 w 10003"/>
            <a:gd name="connsiteY21" fmla="*/ 9295 h 10000"/>
            <a:gd name="connsiteX22" fmla="*/ 9536 w 10003"/>
            <a:gd name="connsiteY22" fmla="*/ 8944 h 10000"/>
            <a:gd name="connsiteX23" fmla="*/ 9198 w 10003"/>
            <a:gd name="connsiteY23" fmla="*/ 8639 h 10000"/>
            <a:gd name="connsiteX24" fmla="*/ 7699 w 10003"/>
            <a:gd name="connsiteY24" fmla="*/ 8596 h 10000"/>
            <a:gd name="connsiteX25" fmla="*/ 7534 w 10003"/>
            <a:gd name="connsiteY25" fmla="*/ 6955 h 10000"/>
            <a:gd name="connsiteX26" fmla="*/ 7608 w 10003"/>
            <a:gd name="connsiteY26" fmla="*/ 6961 h 10000"/>
            <a:gd name="connsiteX27" fmla="*/ 7844 w 10003"/>
            <a:gd name="connsiteY27" fmla="*/ 6917 h 10000"/>
            <a:gd name="connsiteX28" fmla="*/ 7666 w 10003"/>
            <a:gd name="connsiteY28" fmla="*/ 5898 h 10000"/>
            <a:gd name="connsiteX29" fmla="*/ 7821 w 10003"/>
            <a:gd name="connsiteY29" fmla="*/ 5520 h 10000"/>
            <a:gd name="connsiteX30" fmla="*/ 8287 w 10003"/>
            <a:gd name="connsiteY30" fmla="*/ 5068 h 10000"/>
            <a:gd name="connsiteX31" fmla="*/ 7829 w 10003"/>
            <a:gd name="connsiteY31" fmla="*/ 4862 h 10000"/>
            <a:gd name="connsiteX32" fmla="*/ 8118 w 10003"/>
            <a:gd name="connsiteY32" fmla="*/ 4787 h 10000"/>
            <a:gd name="connsiteX33" fmla="*/ 7941 w 10003"/>
            <a:gd name="connsiteY33" fmla="*/ 4626 h 10000"/>
            <a:gd name="connsiteX34" fmla="*/ 6744 w 10003"/>
            <a:gd name="connsiteY34" fmla="*/ 4523 h 10000"/>
            <a:gd name="connsiteX35" fmla="*/ 7381 w 10003"/>
            <a:gd name="connsiteY35" fmla="*/ 4317 h 10000"/>
            <a:gd name="connsiteX36" fmla="*/ 6273 w 10003"/>
            <a:gd name="connsiteY36" fmla="*/ 4161 h 10000"/>
            <a:gd name="connsiteX37" fmla="*/ 7749 w 10003"/>
            <a:gd name="connsiteY37" fmla="*/ 3847 h 10000"/>
            <a:gd name="connsiteX38" fmla="*/ 8797 w 10003"/>
            <a:gd name="connsiteY38" fmla="*/ 2728 h 10000"/>
            <a:gd name="connsiteX39" fmla="*/ 9272 w 10003"/>
            <a:gd name="connsiteY39" fmla="*/ 1633 h 10000"/>
            <a:gd name="connsiteX40" fmla="*/ 9313 w 10003"/>
            <a:gd name="connsiteY40" fmla="*/ 760 h 10000"/>
            <a:gd name="connsiteX41" fmla="*/ 8560 w 10003"/>
            <a:gd name="connsiteY41" fmla="*/ 0 h 10000"/>
            <a:gd name="connsiteX42" fmla="*/ 6456 w 10003"/>
            <a:gd name="connsiteY42" fmla="*/ 382 h 10000"/>
            <a:gd name="connsiteX43" fmla="*/ 2201 w 10003"/>
            <a:gd name="connsiteY43" fmla="*/ 712 h 10000"/>
            <a:gd name="connsiteX44" fmla="*/ 20 w 10003"/>
            <a:gd name="connsiteY44" fmla="*/ 1056 h 10000"/>
            <a:gd name="connsiteX0" fmla="*/ 20 w 10003"/>
            <a:gd name="connsiteY0" fmla="*/ 1056 h 10000"/>
            <a:gd name="connsiteX1" fmla="*/ 1243 w 10003"/>
            <a:gd name="connsiteY1" fmla="*/ 1417 h 10000"/>
            <a:gd name="connsiteX2" fmla="*/ 1610 w 10003"/>
            <a:gd name="connsiteY2" fmla="*/ 2357 h 10000"/>
            <a:gd name="connsiteX3" fmla="*/ 2262 w 10003"/>
            <a:gd name="connsiteY3" fmla="*/ 3544 h 10000"/>
            <a:gd name="connsiteX4" fmla="*/ 3480 w 10003"/>
            <a:gd name="connsiteY4" fmla="*/ 4186 h 10000"/>
            <a:gd name="connsiteX5" fmla="*/ 2829 w 10003"/>
            <a:gd name="connsiteY5" fmla="*/ 4383 h 10000"/>
            <a:gd name="connsiteX6" fmla="*/ 3781 w 10003"/>
            <a:gd name="connsiteY6" fmla="*/ 4543 h 10000"/>
            <a:gd name="connsiteX7" fmla="*/ 2784 w 10003"/>
            <a:gd name="connsiteY7" fmla="*/ 4764 h 10000"/>
            <a:gd name="connsiteX8" fmla="*/ 3565 w 10003"/>
            <a:gd name="connsiteY8" fmla="*/ 5349 h 10000"/>
            <a:gd name="connsiteX9" fmla="*/ 3966 w 10003"/>
            <a:gd name="connsiteY9" fmla="*/ 5931 h 10000"/>
            <a:gd name="connsiteX10" fmla="*/ 4690 w 10003"/>
            <a:gd name="connsiteY10" fmla="*/ 6576 h 10000"/>
            <a:gd name="connsiteX11" fmla="*/ 4943 w 10003"/>
            <a:gd name="connsiteY11" fmla="*/ 6979 h 10000"/>
            <a:gd name="connsiteX12" fmla="*/ 5241 w 10003"/>
            <a:gd name="connsiteY12" fmla="*/ 6999 h 10000"/>
            <a:gd name="connsiteX13" fmla="*/ 5616 w 10003"/>
            <a:gd name="connsiteY13" fmla="*/ 8677 h 10000"/>
            <a:gd name="connsiteX14" fmla="*/ 4698 w 10003"/>
            <a:gd name="connsiteY14" fmla="*/ 8779 h 10000"/>
            <a:gd name="connsiteX15" fmla="*/ 2767 w 10003"/>
            <a:gd name="connsiteY15" fmla="*/ 9417 h 10000"/>
            <a:gd name="connsiteX16" fmla="*/ 204 w 10003"/>
            <a:gd name="connsiteY16" fmla="*/ 9689 h 10000"/>
            <a:gd name="connsiteX17" fmla="*/ 709 w 10003"/>
            <a:gd name="connsiteY17" fmla="*/ 9974 h 10000"/>
            <a:gd name="connsiteX18" fmla="*/ 2654 w 10003"/>
            <a:gd name="connsiteY18" fmla="*/ 9973 h 10000"/>
            <a:gd name="connsiteX19" fmla="*/ 5249 w 10003"/>
            <a:gd name="connsiteY19" fmla="*/ 9851 h 10000"/>
            <a:gd name="connsiteX20" fmla="*/ 7816 w 10003"/>
            <a:gd name="connsiteY20" fmla="*/ 9547 h 10000"/>
            <a:gd name="connsiteX21" fmla="*/ 9922 w 10003"/>
            <a:gd name="connsiteY21" fmla="*/ 9295 h 10000"/>
            <a:gd name="connsiteX22" fmla="*/ 9536 w 10003"/>
            <a:gd name="connsiteY22" fmla="*/ 8944 h 10000"/>
            <a:gd name="connsiteX23" fmla="*/ 9198 w 10003"/>
            <a:gd name="connsiteY23" fmla="*/ 8639 h 10000"/>
            <a:gd name="connsiteX24" fmla="*/ 7699 w 10003"/>
            <a:gd name="connsiteY24" fmla="*/ 8596 h 10000"/>
            <a:gd name="connsiteX25" fmla="*/ 7534 w 10003"/>
            <a:gd name="connsiteY25" fmla="*/ 6955 h 10000"/>
            <a:gd name="connsiteX26" fmla="*/ 7608 w 10003"/>
            <a:gd name="connsiteY26" fmla="*/ 6961 h 10000"/>
            <a:gd name="connsiteX27" fmla="*/ 7936 w 10003"/>
            <a:gd name="connsiteY27" fmla="*/ 6935 h 10000"/>
            <a:gd name="connsiteX28" fmla="*/ 7666 w 10003"/>
            <a:gd name="connsiteY28" fmla="*/ 5898 h 10000"/>
            <a:gd name="connsiteX29" fmla="*/ 7821 w 10003"/>
            <a:gd name="connsiteY29" fmla="*/ 5520 h 10000"/>
            <a:gd name="connsiteX30" fmla="*/ 8287 w 10003"/>
            <a:gd name="connsiteY30" fmla="*/ 5068 h 10000"/>
            <a:gd name="connsiteX31" fmla="*/ 7829 w 10003"/>
            <a:gd name="connsiteY31" fmla="*/ 4862 h 10000"/>
            <a:gd name="connsiteX32" fmla="*/ 8118 w 10003"/>
            <a:gd name="connsiteY32" fmla="*/ 4787 h 10000"/>
            <a:gd name="connsiteX33" fmla="*/ 7941 w 10003"/>
            <a:gd name="connsiteY33" fmla="*/ 4626 h 10000"/>
            <a:gd name="connsiteX34" fmla="*/ 6744 w 10003"/>
            <a:gd name="connsiteY34" fmla="*/ 4523 h 10000"/>
            <a:gd name="connsiteX35" fmla="*/ 7381 w 10003"/>
            <a:gd name="connsiteY35" fmla="*/ 4317 h 10000"/>
            <a:gd name="connsiteX36" fmla="*/ 6273 w 10003"/>
            <a:gd name="connsiteY36" fmla="*/ 4161 h 10000"/>
            <a:gd name="connsiteX37" fmla="*/ 7749 w 10003"/>
            <a:gd name="connsiteY37" fmla="*/ 3847 h 10000"/>
            <a:gd name="connsiteX38" fmla="*/ 8797 w 10003"/>
            <a:gd name="connsiteY38" fmla="*/ 2728 h 10000"/>
            <a:gd name="connsiteX39" fmla="*/ 9272 w 10003"/>
            <a:gd name="connsiteY39" fmla="*/ 1633 h 10000"/>
            <a:gd name="connsiteX40" fmla="*/ 9313 w 10003"/>
            <a:gd name="connsiteY40" fmla="*/ 760 h 10000"/>
            <a:gd name="connsiteX41" fmla="*/ 8560 w 10003"/>
            <a:gd name="connsiteY41" fmla="*/ 0 h 10000"/>
            <a:gd name="connsiteX42" fmla="*/ 6456 w 10003"/>
            <a:gd name="connsiteY42" fmla="*/ 382 h 10000"/>
            <a:gd name="connsiteX43" fmla="*/ 2201 w 10003"/>
            <a:gd name="connsiteY43" fmla="*/ 712 h 10000"/>
            <a:gd name="connsiteX44" fmla="*/ 20 w 10003"/>
            <a:gd name="connsiteY44" fmla="*/ 1056 h 10000"/>
            <a:gd name="connsiteX0" fmla="*/ 20 w 10003"/>
            <a:gd name="connsiteY0" fmla="*/ 1056 h 10000"/>
            <a:gd name="connsiteX1" fmla="*/ 1243 w 10003"/>
            <a:gd name="connsiteY1" fmla="*/ 1417 h 10000"/>
            <a:gd name="connsiteX2" fmla="*/ 1610 w 10003"/>
            <a:gd name="connsiteY2" fmla="*/ 2357 h 10000"/>
            <a:gd name="connsiteX3" fmla="*/ 2262 w 10003"/>
            <a:gd name="connsiteY3" fmla="*/ 3544 h 10000"/>
            <a:gd name="connsiteX4" fmla="*/ 3480 w 10003"/>
            <a:gd name="connsiteY4" fmla="*/ 4186 h 10000"/>
            <a:gd name="connsiteX5" fmla="*/ 2829 w 10003"/>
            <a:gd name="connsiteY5" fmla="*/ 4383 h 10000"/>
            <a:gd name="connsiteX6" fmla="*/ 3781 w 10003"/>
            <a:gd name="connsiteY6" fmla="*/ 4543 h 10000"/>
            <a:gd name="connsiteX7" fmla="*/ 2784 w 10003"/>
            <a:gd name="connsiteY7" fmla="*/ 4764 h 10000"/>
            <a:gd name="connsiteX8" fmla="*/ 3565 w 10003"/>
            <a:gd name="connsiteY8" fmla="*/ 5349 h 10000"/>
            <a:gd name="connsiteX9" fmla="*/ 3966 w 10003"/>
            <a:gd name="connsiteY9" fmla="*/ 5931 h 10000"/>
            <a:gd name="connsiteX10" fmla="*/ 4690 w 10003"/>
            <a:gd name="connsiteY10" fmla="*/ 6576 h 10000"/>
            <a:gd name="connsiteX11" fmla="*/ 4943 w 10003"/>
            <a:gd name="connsiteY11" fmla="*/ 6979 h 10000"/>
            <a:gd name="connsiteX12" fmla="*/ 5241 w 10003"/>
            <a:gd name="connsiteY12" fmla="*/ 6999 h 10000"/>
            <a:gd name="connsiteX13" fmla="*/ 5616 w 10003"/>
            <a:gd name="connsiteY13" fmla="*/ 8677 h 10000"/>
            <a:gd name="connsiteX14" fmla="*/ 4698 w 10003"/>
            <a:gd name="connsiteY14" fmla="*/ 8779 h 10000"/>
            <a:gd name="connsiteX15" fmla="*/ 2767 w 10003"/>
            <a:gd name="connsiteY15" fmla="*/ 9417 h 10000"/>
            <a:gd name="connsiteX16" fmla="*/ 204 w 10003"/>
            <a:gd name="connsiteY16" fmla="*/ 9689 h 10000"/>
            <a:gd name="connsiteX17" fmla="*/ 709 w 10003"/>
            <a:gd name="connsiteY17" fmla="*/ 9974 h 10000"/>
            <a:gd name="connsiteX18" fmla="*/ 2654 w 10003"/>
            <a:gd name="connsiteY18" fmla="*/ 9973 h 10000"/>
            <a:gd name="connsiteX19" fmla="*/ 5249 w 10003"/>
            <a:gd name="connsiteY19" fmla="*/ 9851 h 10000"/>
            <a:gd name="connsiteX20" fmla="*/ 7816 w 10003"/>
            <a:gd name="connsiteY20" fmla="*/ 9547 h 10000"/>
            <a:gd name="connsiteX21" fmla="*/ 9922 w 10003"/>
            <a:gd name="connsiteY21" fmla="*/ 9295 h 10000"/>
            <a:gd name="connsiteX22" fmla="*/ 9536 w 10003"/>
            <a:gd name="connsiteY22" fmla="*/ 8944 h 10000"/>
            <a:gd name="connsiteX23" fmla="*/ 9198 w 10003"/>
            <a:gd name="connsiteY23" fmla="*/ 8639 h 10000"/>
            <a:gd name="connsiteX24" fmla="*/ 7699 w 10003"/>
            <a:gd name="connsiteY24" fmla="*/ 8596 h 10000"/>
            <a:gd name="connsiteX25" fmla="*/ 7534 w 10003"/>
            <a:gd name="connsiteY25" fmla="*/ 6955 h 10000"/>
            <a:gd name="connsiteX26" fmla="*/ 7547 w 10003"/>
            <a:gd name="connsiteY26" fmla="*/ 6979 h 10000"/>
            <a:gd name="connsiteX27" fmla="*/ 7936 w 10003"/>
            <a:gd name="connsiteY27" fmla="*/ 6935 h 10000"/>
            <a:gd name="connsiteX28" fmla="*/ 7666 w 10003"/>
            <a:gd name="connsiteY28" fmla="*/ 5898 h 10000"/>
            <a:gd name="connsiteX29" fmla="*/ 7821 w 10003"/>
            <a:gd name="connsiteY29" fmla="*/ 5520 h 10000"/>
            <a:gd name="connsiteX30" fmla="*/ 8287 w 10003"/>
            <a:gd name="connsiteY30" fmla="*/ 5068 h 10000"/>
            <a:gd name="connsiteX31" fmla="*/ 7829 w 10003"/>
            <a:gd name="connsiteY31" fmla="*/ 4862 h 10000"/>
            <a:gd name="connsiteX32" fmla="*/ 8118 w 10003"/>
            <a:gd name="connsiteY32" fmla="*/ 4787 h 10000"/>
            <a:gd name="connsiteX33" fmla="*/ 7941 w 10003"/>
            <a:gd name="connsiteY33" fmla="*/ 4626 h 10000"/>
            <a:gd name="connsiteX34" fmla="*/ 6744 w 10003"/>
            <a:gd name="connsiteY34" fmla="*/ 4523 h 10000"/>
            <a:gd name="connsiteX35" fmla="*/ 7381 w 10003"/>
            <a:gd name="connsiteY35" fmla="*/ 4317 h 10000"/>
            <a:gd name="connsiteX36" fmla="*/ 6273 w 10003"/>
            <a:gd name="connsiteY36" fmla="*/ 4161 h 10000"/>
            <a:gd name="connsiteX37" fmla="*/ 7749 w 10003"/>
            <a:gd name="connsiteY37" fmla="*/ 3847 h 10000"/>
            <a:gd name="connsiteX38" fmla="*/ 8797 w 10003"/>
            <a:gd name="connsiteY38" fmla="*/ 2728 h 10000"/>
            <a:gd name="connsiteX39" fmla="*/ 9272 w 10003"/>
            <a:gd name="connsiteY39" fmla="*/ 1633 h 10000"/>
            <a:gd name="connsiteX40" fmla="*/ 9313 w 10003"/>
            <a:gd name="connsiteY40" fmla="*/ 760 h 10000"/>
            <a:gd name="connsiteX41" fmla="*/ 8560 w 10003"/>
            <a:gd name="connsiteY41" fmla="*/ 0 h 10000"/>
            <a:gd name="connsiteX42" fmla="*/ 6456 w 10003"/>
            <a:gd name="connsiteY42" fmla="*/ 382 h 10000"/>
            <a:gd name="connsiteX43" fmla="*/ 2201 w 10003"/>
            <a:gd name="connsiteY43" fmla="*/ 712 h 10000"/>
            <a:gd name="connsiteX44" fmla="*/ 20 w 10003"/>
            <a:gd name="connsiteY44" fmla="*/ 1056 h 10000"/>
            <a:gd name="connsiteX0" fmla="*/ 20 w 10003"/>
            <a:gd name="connsiteY0" fmla="*/ 1056 h 10000"/>
            <a:gd name="connsiteX1" fmla="*/ 1243 w 10003"/>
            <a:gd name="connsiteY1" fmla="*/ 1417 h 10000"/>
            <a:gd name="connsiteX2" fmla="*/ 1610 w 10003"/>
            <a:gd name="connsiteY2" fmla="*/ 2357 h 10000"/>
            <a:gd name="connsiteX3" fmla="*/ 2262 w 10003"/>
            <a:gd name="connsiteY3" fmla="*/ 3544 h 10000"/>
            <a:gd name="connsiteX4" fmla="*/ 3480 w 10003"/>
            <a:gd name="connsiteY4" fmla="*/ 4186 h 10000"/>
            <a:gd name="connsiteX5" fmla="*/ 2829 w 10003"/>
            <a:gd name="connsiteY5" fmla="*/ 4383 h 10000"/>
            <a:gd name="connsiteX6" fmla="*/ 3781 w 10003"/>
            <a:gd name="connsiteY6" fmla="*/ 4543 h 10000"/>
            <a:gd name="connsiteX7" fmla="*/ 2784 w 10003"/>
            <a:gd name="connsiteY7" fmla="*/ 4764 h 10000"/>
            <a:gd name="connsiteX8" fmla="*/ 3565 w 10003"/>
            <a:gd name="connsiteY8" fmla="*/ 5349 h 10000"/>
            <a:gd name="connsiteX9" fmla="*/ 3966 w 10003"/>
            <a:gd name="connsiteY9" fmla="*/ 5931 h 10000"/>
            <a:gd name="connsiteX10" fmla="*/ 4690 w 10003"/>
            <a:gd name="connsiteY10" fmla="*/ 6576 h 10000"/>
            <a:gd name="connsiteX11" fmla="*/ 4943 w 10003"/>
            <a:gd name="connsiteY11" fmla="*/ 6979 h 10000"/>
            <a:gd name="connsiteX12" fmla="*/ 5241 w 10003"/>
            <a:gd name="connsiteY12" fmla="*/ 6999 h 10000"/>
            <a:gd name="connsiteX13" fmla="*/ 5616 w 10003"/>
            <a:gd name="connsiteY13" fmla="*/ 8677 h 10000"/>
            <a:gd name="connsiteX14" fmla="*/ 4698 w 10003"/>
            <a:gd name="connsiteY14" fmla="*/ 8779 h 10000"/>
            <a:gd name="connsiteX15" fmla="*/ 2767 w 10003"/>
            <a:gd name="connsiteY15" fmla="*/ 9417 h 10000"/>
            <a:gd name="connsiteX16" fmla="*/ 204 w 10003"/>
            <a:gd name="connsiteY16" fmla="*/ 9689 h 10000"/>
            <a:gd name="connsiteX17" fmla="*/ 709 w 10003"/>
            <a:gd name="connsiteY17" fmla="*/ 9974 h 10000"/>
            <a:gd name="connsiteX18" fmla="*/ 2654 w 10003"/>
            <a:gd name="connsiteY18" fmla="*/ 9973 h 10000"/>
            <a:gd name="connsiteX19" fmla="*/ 5249 w 10003"/>
            <a:gd name="connsiteY19" fmla="*/ 9851 h 10000"/>
            <a:gd name="connsiteX20" fmla="*/ 7816 w 10003"/>
            <a:gd name="connsiteY20" fmla="*/ 9547 h 10000"/>
            <a:gd name="connsiteX21" fmla="*/ 9922 w 10003"/>
            <a:gd name="connsiteY21" fmla="*/ 9295 h 10000"/>
            <a:gd name="connsiteX22" fmla="*/ 9536 w 10003"/>
            <a:gd name="connsiteY22" fmla="*/ 8944 h 10000"/>
            <a:gd name="connsiteX23" fmla="*/ 9198 w 10003"/>
            <a:gd name="connsiteY23" fmla="*/ 8639 h 10000"/>
            <a:gd name="connsiteX24" fmla="*/ 7699 w 10003"/>
            <a:gd name="connsiteY24" fmla="*/ 8596 h 10000"/>
            <a:gd name="connsiteX25" fmla="*/ 7534 w 10003"/>
            <a:gd name="connsiteY25" fmla="*/ 6955 h 10000"/>
            <a:gd name="connsiteX26" fmla="*/ 7547 w 10003"/>
            <a:gd name="connsiteY26" fmla="*/ 7139 h 10000"/>
            <a:gd name="connsiteX27" fmla="*/ 7936 w 10003"/>
            <a:gd name="connsiteY27" fmla="*/ 6935 h 10000"/>
            <a:gd name="connsiteX28" fmla="*/ 7666 w 10003"/>
            <a:gd name="connsiteY28" fmla="*/ 5898 h 10000"/>
            <a:gd name="connsiteX29" fmla="*/ 7821 w 10003"/>
            <a:gd name="connsiteY29" fmla="*/ 5520 h 10000"/>
            <a:gd name="connsiteX30" fmla="*/ 8287 w 10003"/>
            <a:gd name="connsiteY30" fmla="*/ 5068 h 10000"/>
            <a:gd name="connsiteX31" fmla="*/ 7829 w 10003"/>
            <a:gd name="connsiteY31" fmla="*/ 4862 h 10000"/>
            <a:gd name="connsiteX32" fmla="*/ 8118 w 10003"/>
            <a:gd name="connsiteY32" fmla="*/ 4787 h 10000"/>
            <a:gd name="connsiteX33" fmla="*/ 7941 w 10003"/>
            <a:gd name="connsiteY33" fmla="*/ 4626 h 10000"/>
            <a:gd name="connsiteX34" fmla="*/ 6744 w 10003"/>
            <a:gd name="connsiteY34" fmla="*/ 4523 h 10000"/>
            <a:gd name="connsiteX35" fmla="*/ 7381 w 10003"/>
            <a:gd name="connsiteY35" fmla="*/ 4317 h 10000"/>
            <a:gd name="connsiteX36" fmla="*/ 6273 w 10003"/>
            <a:gd name="connsiteY36" fmla="*/ 4161 h 10000"/>
            <a:gd name="connsiteX37" fmla="*/ 7749 w 10003"/>
            <a:gd name="connsiteY37" fmla="*/ 3847 h 10000"/>
            <a:gd name="connsiteX38" fmla="*/ 8797 w 10003"/>
            <a:gd name="connsiteY38" fmla="*/ 2728 h 10000"/>
            <a:gd name="connsiteX39" fmla="*/ 9272 w 10003"/>
            <a:gd name="connsiteY39" fmla="*/ 1633 h 10000"/>
            <a:gd name="connsiteX40" fmla="*/ 9313 w 10003"/>
            <a:gd name="connsiteY40" fmla="*/ 760 h 10000"/>
            <a:gd name="connsiteX41" fmla="*/ 8560 w 10003"/>
            <a:gd name="connsiteY41" fmla="*/ 0 h 10000"/>
            <a:gd name="connsiteX42" fmla="*/ 6456 w 10003"/>
            <a:gd name="connsiteY42" fmla="*/ 382 h 10000"/>
            <a:gd name="connsiteX43" fmla="*/ 2201 w 10003"/>
            <a:gd name="connsiteY43" fmla="*/ 712 h 10000"/>
            <a:gd name="connsiteX44" fmla="*/ 20 w 10003"/>
            <a:gd name="connsiteY44" fmla="*/ 1056 h 10000"/>
            <a:gd name="connsiteX0" fmla="*/ 20 w 10003"/>
            <a:gd name="connsiteY0" fmla="*/ 1056 h 10000"/>
            <a:gd name="connsiteX1" fmla="*/ 1243 w 10003"/>
            <a:gd name="connsiteY1" fmla="*/ 1417 h 10000"/>
            <a:gd name="connsiteX2" fmla="*/ 1610 w 10003"/>
            <a:gd name="connsiteY2" fmla="*/ 2357 h 10000"/>
            <a:gd name="connsiteX3" fmla="*/ 2262 w 10003"/>
            <a:gd name="connsiteY3" fmla="*/ 3544 h 10000"/>
            <a:gd name="connsiteX4" fmla="*/ 3480 w 10003"/>
            <a:gd name="connsiteY4" fmla="*/ 4186 h 10000"/>
            <a:gd name="connsiteX5" fmla="*/ 2829 w 10003"/>
            <a:gd name="connsiteY5" fmla="*/ 4383 h 10000"/>
            <a:gd name="connsiteX6" fmla="*/ 3781 w 10003"/>
            <a:gd name="connsiteY6" fmla="*/ 4543 h 10000"/>
            <a:gd name="connsiteX7" fmla="*/ 2784 w 10003"/>
            <a:gd name="connsiteY7" fmla="*/ 4764 h 10000"/>
            <a:gd name="connsiteX8" fmla="*/ 3565 w 10003"/>
            <a:gd name="connsiteY8" fmla="*/ 5349 h 10000"/>
            <a:gd name="connsiteX9" fmla="*/ 3966 w 10003"/>
            <a:gd name="connsiteY9" fmla="*/ 5931 h 10000"/>
            <a:gd name="connsiteX10" fmla="*/ 4690 w 10003"/>
            <a:gd name="connsiteY10" fmla="*/ 6576 h 10000"/>
            <a:gd name="connsiteX11" fmla="*/ 4943 w 10003"/>
            <a:gd name="connsiteY11" fmla="*/ 6979 h 10000"/>
            <a:gd name="connsiteX12" fmla="*/ 5241 w 10003"/>
            <a:gd name="connsiteY12" fmla="*/ 6999 h 10000"/>
            <a:gd name="connsiteX13" fmla="*/ 5616 w 10003"/>
            <a:gd name="connsiteY13" fmla="*/ 8677 h 10000"/>
            <a:gd name="connsiteX14" fmla="*/ 4698 w 10003"/>
            <a:gd name="connsiteY14" fmla="*/ 8779 h 10000"/>
            <a:gd name="connsiteX15" fmla="*/ 2767 w 10003"/>
            <a:gd name="connsiteY15" fmla="*/ 9417 h 10000"/>
            <a:gd name="connsiteX16" fmla="*/ 204 w 10003"/>
            <a:gd name="connsiteY16" fmla="*/ 9689 h 10000"/>
            <a:gd name="connsiteX17" fmla="*/ 709 w 10003"/>
            <a:gd name="connsiteY17" fmla="*/ 9974 h 10000"/>
            <a:gd name="connsiteX18" fmla="*/ 2654 w 10003"/>
            <a:gd name="connsiteY18" fmla="*/ 9973 h 10000"/>
            <a:gd name="connsiteX19" fmla="*/ 5249 w 10003"/>
            <a:gd name="connsiteY19" fmla="*/ 9851 h 10000"/>
            <a:gd name="connsiteX20" fmla="*/ 7816 w 10003"/>
            <a:gd name="connsiteY20" fmla="*/ 9547 h 10000"/>
            <a:gd name="connsiteX21" fmla="*/ 9922 w 10003"/>
            <a:gd name="connsiteY21" fmla="*/ 9295 h 10000"/>
            <a:gd name="connsiteX22" fmla="*/ 9536 w 10003"/>
            <a:gd name="connsiteY22" fmla="*/ 8944 h 10000"/>
            <a:gd name="connsiteX23" fmla="*/ 9198 w 10003"/>
            <a:gd name="connsiteY23" fmla="*/ 8639 h 10000"/>
            <a:gd name="connsiteX24" fmla="*/ 7699 w 10003"/>
            <a:gd name="connsiteY24" fmla="*/ 8596 h 10000"/>
            <a:gd name="connsiteX25" fmla="*/ 7547 w 10003"/>
            <a:gd name="connsiteY25" fmla="*/ 7139 h 10000"/>
            <a:gd name="connsiteX26" fmla="*/ 7936 w 10003"/>
            <a:gd name="connsiteY26" fmla="*/ 6935 h 10000"/>
            <a:gd name="connsiteX27" fmla="*/ 7666 w 10003"/>
            <a:gd name="connsiteY27" fmla="*/ 5898 h 10000"/>
            <a:gd name="connsiteX28" fmla="*/ 7821 w 10003"/>
            <a:gd name="connsiteY28" fmla="*/ 5520 h 10000"/>
            <a:gd name="connsiteX29" fmla="*/ 8287 w 10003"/>
            <a:gd name="connsiteY29" fmla="*/ 5068 h 10000"/>
            <a:gd name="connsiteX30" fmla="*/ 7829 w 10003"/>
            <a:gd name="connsiteY30" fmla="*/ 4862 h 10000"/>
            <a:gd name="connsiteX31" fmla="*/ 8118 w 10003"/>
            <a:gd name="connsiteY31" fmla="*/ 4787 h 10000"/>
            <a:gd name="connsiteX32" fmla="*/ 7941 w 10003"/>
            <a:gd name="connsiteY32" fmla="*/ 4626 h 10000"/>
            <a:gd name="connsiteX33" fmla="*/ 6744 w 10003"/>
            <a:gd name="connsiteY33" fmla="*/ 4523 h 10000"/>
            <a:gd name="connsiteX34" fmla="*/ 7381 w 10003"/>
            <a:gd name="connsiteY34" fmla="*/ 4317 h 10000"/>
            <a:gd name="connsiteX35" fmla="*/ 6273 w 10003"/>
            <a:gd name="connsiteY35" fmla="*/ 4161 h 10000"/>
            <a:gd name="connsiteX36" fmla="*/ 7749 w 10003"/>
            <a:gd name="connsiteY36" fmla="*/ 3847 h 10000"/>
            <a:gd name="connsiteX37" fmla="*/ 8797 w 10003"/>
            <a:gd name="connsiteY37" fmla="*/ 2728 h 10000"/>
            <a:gd name="connsiteX38" fmla="*/ 9272 w 10003"/>
            <a:gd name="connsiteY38" fmla="*/ 1633 h 10000"/>
            <a:gd name="connsiteX39" fmla="*/ 9313 w 10003"/>
            <a:gd name="connsiteY39" fmla="*/ 760 h 10000"/>
            <a:gd name="connsiteX40" fmla="*/ 8560 w 10003"/>
            <a:gd name="connsiteY40" fmla="*/ 0 h 10000"/>
            <a:gd name="connsiteX41" fmla="*/ 6456 w 10003"/>
            <a:gd name="connsiteY41" fmla="*/ 382 h 10000"/>
            <a:gd name="connsiteX42" fmla="*/ 2201 w 10003"/>
            <a:gd name="connsiteY42" fmla="*/ 712 h 10000"/>
            <a:gd name="connsiteX43" fmla="*/ 20 w 10003"/>
            <a:gd name="connsiteY43" fmla="*/ 1056 h 10000"/>
            <a:gd name="connsiteX0" fmla="*/ 20 w 10003"/>
            <a:gd name="connsiteY0" fmla="*/ 1056 h 10000"/>
            <a:gd name="connsiteX1" fmla="*/ 1243 w 10003"/>
            <a:gd name="connsiteY1" fmla="*/ 1417 h 10000"/>
            <a:gd name="connsiteX2" fmla="*/ 1610 w 10003"/>
            <a:gd name="connsiteY2" fmla="*/ 2357 h 10000"/>
            <a:gd name="connsiteX3" fmla="*/ 2262 w 10003"/>
            <a:gd name="connsiteY3" fmla="*/ 3544 h 10000"/>
            <a:gd name="connsiteX4" fmla="*/ 3480 w 10003"/>
            <a:gd name="connsiteY4" fmla="*/ 4186 h 10000"/>
            <a:gd name="connsiteX5" fmla="*/ 2829 w 10003"/>
            <a:gd name="connsiteY5" fmla="*/ 4383 h 10000"/>
            <a:gd name="connsiteX6" fmla="*/ 3781 w 10003"/>
            <a:gd name="connsiteY6" fmla="*/ 4543 h 10000"/>
            <a:gd name="connsiteX7" fmla="*/ 2784 w 10003"/>
            <a:gd name="connsiteY7" fmla="*/ 4764 h 10000"/>
            <a:gd name="connsiteX8" fmla="*/ 3565 w 10003"/>
            <a:gd name="connsiteY8" fmla="*/ 5349 h 10000"/>
            <a:gd name="connsiteX9" fmla="*/ 3966 w 10003"/>
            <a:gd name="connsiteY9" fmla="*/ 5931 h 10000"/>
            <a:gd name="connsiteX10" fmla="*/ 4690 w 10003"/>
            <a:gd name="connsiteY10" fmla="*/ 6576 h 10000"/>
            <a:gd name="connsiteX11" fmla="*/ 4943 w 10003"/>
            <a:gd name="connsiteY11" fmla="*/ 6979 h 10000"/>
            <a:gd name="connsiteX12" fmla="*/ 5241 w 10003"/>
            <a:gd name="connsiteY12" fmla="*/ 6999 h 10000"/>
            <a:gd name="connsiteX13" fmla="*/ 5616 w 10003"/>
            <a:gd name="connsiteY13" fmla="*/ 8677 h 10000"/>
            <a:gd name="connsiteX14" fmla="*/ 4698 w 10003"/>
            <a:gd name="connsiteY14" fmla="*/ 8779 h 10000"/>
            <a:gd name="connsiteX15" fmla="*/ 2767 w 10003"/>
            <a:gd name="connsiteY15" fmla="*/ 9417 h 10000"/>
            <a:gd name="connsiteX16" fmla="*/ 204 w 10003"/>
            <a:gd name="connsiteY16" fmla="*/ 9689 h 10000"/>
            <a:gd name="connsiteX17" fmla="*/ 709 w 10003"/>
            <a:gd name="connsiteY17" fmla="*/ 9974 h 10000"/>
            <a:gd name="connsiteX18" fmla="*/ 2654 w 10003"/>
            <a:gd name="connsiteY18" fmla="*/ 9973 h 10000"/>
            <a:gd name="connsiteX19" fmla="*/ 5249 w 10003"/>
            <a:gd name="connsiteY19" fmla="*/ 9851 h 10000"/>
            <a:gd name="connsiteX20" fmla="*/ 7816 w 10003"/>
            <a:gd name="connsiteY20" fmla="*/ 9547 h 10000"/>
            <a:gd name="connsiteX21" fmla="*/ 9922 w 10003"/>
            <a:gd name="connsiteY21" fmla="*/ 9295 h 10000"/>
            <a:gd name="connsiteX22" fmla="*/ 9536 w 10003"/>
            <a:gd name="connsiteY22" fmla="*/ 8944 h 10000"/>
            <a:gd name="connsiteX23" fmla="*/ 9198 w 10003"/>
            <a:gd name="connsiteY23" fmla="*/ 8639 h 10000"/>
            <a:gd name="connsiteX24" fmla="*/ 7699 w 10003"/>
            <a:gd name="connsiteY24" fmla="*/ 8596 h 10000"/>
            <a:gd name="connsiteX25" fmla="*/ 7455 w 10003"/>
            <a:gd name="connsiteY25" fmla="*/ 6949 h 10000"/>
            <a:gd name="connsiteX26" fmla="*/ 7936 w 10003"/>
            <a:gd name="connsiteY26" fmla="*/ 6935 h 10000"/>
            <a:gd name="connsiteX27" fmla="*/ 7666 w 10003"/>
            <a:gd name="connsiteY27" fmla="*/ 5898 h 10000"/>
            <a:gd name="connsiteX28" fmla="*/ 7821 w 10003"/>
            <a:gd name="connsiteY28" fmla="*/ 5520 h 10000"/>
            <a:gd name="connsiteX29" fmla="*/ 8287 w 10003"/>
            <a:gd name="connsiteY29" fmla="*/ 5068 h 10000"/>
            <a:gd name="connsiteX30" fmla="*/ 7829 w 10003"/>
            <a:gd name="connsiteY30" fmla="*/ 4862 h 10000"/>
            <a:gd name="connsiteX31" fmla="*/ 8118 w 10003"/>
            <a:gd name="connsiteY31" fmla="*/ 4787 h 10000"/>
            <a:gd name="connsiteX32" fmla="*/ 7941 w 10003"/>
            <a:gd name="connsiteY32" fmla="*/ 4626 h 10000"/>
            <a:gd name="connsiteX33" fmla="*/ 6744 w 10003"/>
            <a:gd name="connsiteY33" fmla="*/ 4523 h 10000"/>
            <a:gd name="connsiteX34" fmla="*/ 7381 w 10003"/>
            <a:gd name="connsiteY34" fmla="*/ 4317 h 10000"/>
            <a:gd name="connsiteX35" fmla="*/ 6273 w 10003"/>
            <a:gd name="connsiteY35" fmla="*/ 4161 h 10000"/>
            <a:gd name="connsiteX36" fmla="*/ 7749 w 10003"/>
            <a:gd name="connsiteY36" fmla="*/ 3847 h 10000"/>
            <a:gd name="connsiteX37" fmla="*/ 8797 w 10003"/>
            <a:gd name="connsiteY37" fmla="*/ 2728 h 10000"/>
            <a:gd name="connsiteX38" fmla="*/ 9272 w 10003"/>
            <a:gd name="connsiteY38" fmla="*/ 1633 h 10000"/>
            <a:gd name="connsiteX39" fmla="*/ 9313 w 10003"/>
            <a:gd name="connsiteY39" fmla="*/ 760 h 10000"/>
            <a:gd name="connsiteX40" fmla="*/ 8560 w 10003"/>
            <a:gd name="connsiteY40" fmla="*/ 0 h 10000"/>
            <a:gd name="connsiteX41" fmla="*/ 6456 w 10003"/>
            <a:gd name="connsiteY41" fmla="*/ 382 h 10000"/>
            <a:gd name="connsiteX42" fmla="*/ 2201 w 10003"/>
            <a:gd name="connsiteY42" fmla="*/ 712 h 10000"/>
            <a:gd name="connsiteX43" fmla="*/ 20 w 10003"/>
            <a:gd name="connsiteY43" fmla="*/ 1056 h 10000"/>
            <a:gd name="connsiteX0" fmla="*/ 20 w 10003"/>
            <a:gd name="connsiteY0" fmla="*/ 1056 h 10000"/>
            <a:gd name="connsiteX1" fmla="*/ 1243 w 10003"/>
            <a:gd name="connsiteY1" fmla="*/ 1417 h 10000"/>
            <a:gd name="connsiteX2" fmla="*/ 1610 w 10003"/>
            <a:gd name="connsiteY2" fmla="*/ 2357 h 10000"/>
            <a:gd name="connsiteX3" fmla="*/ 2262 w 10003"/>
            <a:gd name="connsiteY3" fmla="*/ 3544 h 10000"/>
            <a:gd name="connsiteX4" fmla="*/ 3480 w 10003"/>
            <a:gd name="connsiteY4" fmla="*/ 4186 h 10000"/>
            <a:gd name="connsiteX5" fmla="*/ 2829 w 10003"/>
            <a:gd name="connsiteY5" fmla="*/ 4383 h 10000"/>
            <a:gd name="connsiteX6" fmla="*/ 3781 w 10003"/>
            <a:gd name="connsiteY6" fmla="*/ 4543 h 10000"/>
            <a:gd name="connsiteX7" fmla="*/ 2784 w 10003"/>
            <a:gd name="connsiteY7" fmla="*/ 4764 h 10000"/>
            <a:gd name="connsiteX8" fmla="*/ 3565 w 10003"/>
            <a:gd name="connsiteY8" fmla="*/ 5349 h 10000"/>
            <a:gd name="connsiteX9" fmla="*/ 3966 w 10003"/>
            <a:gd name="connsiteY9" fmla="*/ 5931 h 10000"/>
            <a:gd name="connsiteX10" fmla="*/ 4690 w 10003"/>
            <a:gd name="connsiteY10" fmla="*/ 6576 h 10000"/>
            <a:gd name="connsiteX11" fmla="*/ 4943 w 10003"/>
            <a:gd name="connsiteY11" fmla="*/ 6979 h 10000"/>
            <a:gd name="connsiteX12" fmla="*/ 5241 w 10003"/>
            <a:gd name="connsiteY12" fmla="*/ 6999 h 10000"/>
            <a:gd name="connsiteX13" fmla="*/ 5616 w 10003"/>
            <a:gd name="connsiteY13" fmla="*/ 8677 h 10000"/>
            <a:gd name="connsiteX14" fmla="*/ 4698 w 10003"/>
            <a:gd name="connsiteY14" fmla="*/ 8779 h 10000"/>
            <a:gd name="connsiteX15" fmla="*/ 2767 w 10003"/>
            <a:gd name="connsiteY15" fmla="*/ 9417 h 10000"/>
            <a:gd name="connsiteX16" fmla="*/ 204 w 10003"/>
            <a:gd name="connsiteY16" fmla="*/ 9689 h 10000"/>
            <a:gd name="connsiteX17" fmla="*/ 709 w 10003"/>
            <a:gd name="connsiteY17" fmla="*/ 9974 h 10000"/>
            <a:gd name="connsiteX18" fmla="*/ 2654 w 10003"/>
            <a:gd name="connsiteY18" fmla="*/ 9973 h 10000"/>
            <a:gd name="connsiteX19" fmla="*/ 5249 w 10003"/>
            <a:gd name="connsiteY19" fmla="*/ 9851 h 10000"/>
            <a:gd name="connsiteX20" fmla="*/ 7816 w 10003"/>
            <a:gd name="connsiteY20" fmla="*/ 9547 h 10000"/>
            <a:gd name="connsiteX21" fmla="*/ 9922 w 10003"/>
            <a:gd name="connsiteY21" fmla="*/ 9295 h 10000"/>
            <a:gd name="connsiteX22" fmla="*/ 9536 w 10003"/>
            <a:gd name="connsiteY22" fmla="*/ 8944 h 10000"/>
            <a:gd name="connsiteX23" fmla="*/ 9198 w 10003"/>
            <a:gd name="connsiteY23" fmla="*/ 8639 h 10000"/>
            <a:gd name="connsiteX24" fmla="*/ 7699 w 10003"/>
            <a:gd name="connsiteY24" fmla="*/ 8596 h 10000"/>
            <a:gd name="connsiteX25" fmla="*/ 7577 w 10003"/>
            <a:gd name="connsiteY25" fmla="*/ 6980 h 10000"/>
            <a:gd name="connsiteX26" fmla="*/ 7936 w 10003"/>
            <a:gd name="connsiteY26" fmla="*/ 6935 h 10000"/>
            <a:gd name="connsiteX27" fmla="*/ 7666 w 10003"/>
            <a:gd name="connsiteY27" fmla="*/ 5898 h 10000"/>
            <a:gd name="connsiteX28" fmla="*/ 7821 w 10003"/>
            <a:gd name="connsiteY28" fmla="*/ 5520 h 10000"/>
            <a:gd name="connsiteX29" fmla="*/ 8287 w 10003"/>
            <a:gd name="connsiteY29" fmla="*/ 5068 h 10000"/>
            <a:gd name="connsiteX30" fmla="*/ 7829 w 10003"/>
            <a:gd name="connsiteY30" fmla="*/ 4862 h 10000"/>
            <a:gd name="connsiteX31" fmla="*/ 8118 w 10003"/>
            <a:gd name="connsiteY31" fmla="*/ 4787 h 10000"/>
            <a:gd name="connsiteX32" fmla="*/ 7941 w 10003"/>
            <a:gd name="connsiteY32" fmla="*/ 4626 h 10000"/>
            <a:gd name="connsiteX33" fmla="*/ 6744 w 10003"/>
            <a:gd name="connsiteY33" fmla="*/ 4523 h 10000"/>
            <a:gd name="connsiteX34" fmla="*/ 7381 w 10003"/>
            <a:gd name="connsiteY34" fmla="*/ 4317 h 10000"/>
            <a:gd name="connsiteX35" fmla="*/ 6273 w 10003"/>
            <a:gd name="connsiteY35" fmla="*/ 4161 h 10000"/>
            <a:gd name="connsiteX36" fmla="*/ 7749 w 10003"/>
            <a:gd name="connsiteY36" fmla="*/ 3847 h 10000"/>
            <a:gd name="connsiteX37" fmla="*/ 8797 w 10003"/>
            <a:gd name="connsiteY37" fmla="*/ 2728 h 10000"/>
            <a:gd name="connsiteX38" fmla="*/ 9272 w 10003"/>
            <a:gd name="connsiteY38" fmla="*/ 1633 h 10000"/>
            <a:gd name="connsiteX39" fmla="*/ 9313 w 10003"/>
            <a:gd name="connsiteY39" fmla="*/ 760 h 10000"/>
            <a:gd name="connsiteX40" fmla="*/ 8560 w 10003"/>
            <a:gd name="connsiteY40" fmla="*/ 0 h 10000"/>
            <a:gd name="connsiteX41" fmla="*/ 6456 w 10003"/>
            <a:gd name="connsiteY41" fmla="*/ 382 h 10000"/>
            <a:gd name="connsiteX42" fmla="*/ 2201 w 10003"/>
            <a:gd name="connsiteY42" fmla="*/ 712 h 10000"/>
            <a:gd name="connsiteX43" fmla="*/ 20 w 10003"/>
            <a:gd name="connsiteY43" fmla="*/ 1056 h 10000"/>
            <a:gd name="connsiteX0" fmla="*/ 20 w 10003"/>
            <a:gd name="connsiteY0" fmla="*/ 1056 h 10000"/>
            <a:gd name="connsiteX1" fmla="*/ 1243 w 10003"/>
            <a:gd name="connsiteY1" fmla="*/ 1417 h 10000"/>
            <a:gd name="connsiteX2" fmla="*/ 1610 w 10003"/>
            <a:gd name="connsiteY2" fmla="*/ 2357 h 10000"/>
            <a:gd name="connsiteX3" fmla="*/ 2262 w 10003"/>
            <a:gd name="connsiteY3" fmla="*/ 3544 h 10000"/>
            <a:gd name="connsiteX4" fmla="*/ 3480 w 10003"/>
            <a:gd name="connsiteY4" fmla="*/ 4186 h 10000"/>
            <a:gd name="connsiteX5" fmla="*/ 2829 w 10003"/>
            <a:gd name="connsiteY5" fmla="*/ 4383 h 10000"/>
            <a:gd name="connsiteX6" fmla="*/ 3781 w 10003"/>
            <a:gd name="connsiteY6" fmla="*/ 4543 h 10000"/>
            <a:gd name="connsiteX7" fmla="*/ 2784 w 10003"/>
            <a:gd name="connsiteY7" fmla="*/ 4764 h 10000"/>
            <a:gd name="connsiteX8" fmla="*/ 3565 w 10003"/>
            <a:gd name="connsiteY8" fmla="*/ 5349 h 10000"/>
            <a:gd name="connsiteX9" fmla="*/ 3966 w 10003"/>
            <a:gd name="connsiteY9" fmla="*/ 5931 h 10000"/>
            <a:gd name="connsiteX10" fmla="*/ 4690 w 10003"/>
            <a:gd name="connsiteY10" fmla="*/ 6576 h 10000"/>
            <a:gd name="connsiteX11" fmla="*/ 4943 w 10003"/>
            <a:gd name="connsiteY11" fmla="*/ 6979 h 10000"/>
            <a:gd name="connsiteX12" fmla="*/ 5394 w 10003"/>
            <a:gd name="connsiteY12" fmla="*/ 6993 h 10000"/>
            <a:gd name="connsiteX13" fmla="*/ 5616 w 10003"/>
            <a:gd name="connsiteY13" fmla="*/ 8677 h 10000"/>
            <a:gd name="connsiteX14" fmla="*/ 4698 w 10003"/>
            <a:gd name="connsiteY14" fmla="*/ 8779 h 10000"/>
            <a:gd name="connsiteX15" fmla="*/ 2767 w 10003"/>
            <a:gd name="connsiteY15" fmla="*/ 9417 h 10000"/>
            <a:gd name="connsiteX16" fmla="*/ 204 w 10003"/>
            <a:gd name="connsiteY16" fmla="*/ 9689 h 10000"/>
            <a:gd name="connsiteX17" fmla="*/ 709 w 10003"/>
            <a:gd name="connsiteY17" fmla="*/ 9974 h 10000"/>
            <a:gd name="connsiteX18" fmla="*/ 2654 w 10003"/>
            <a:gd name="connsiteY18" fmla="*/ 9973 h 10000"/>
            <a:gd name="connsiteX19" fmla="*/ 5249 w 10003"/>
            <a:gd name="connsiteY19" fmla="*/ 9851 h 10000"/>
            <a:gd name="connsiteX20" fmla="*/ 7816 w 10003"/>
            <a:gd name="connsiteY20" fmla="*/ 9547 h 10000"/>
            <a:gd name="connsiteX21" fmla="*/ 9922 w 10003"/>
            <a:gd name="connsiteY21" fmla="*/ 9295 h 10000"/>
            <a:gd name="connsiteX22" fmla="*/ 9536 w 10003"/>
            <a:gd name="connsiteY22" fmla="*/ 8944 h 10000"/>
            <a:gd name="connsiteX23" fmla="*/ 9198 w 10003"/>
            <a:gd name="connsiteY23" fmla="*/ 8639 h 10000"/>
            <a:gd name="connsiteX24" fmla="*/ 7699 w 10003"/>
            <a:gd name="connsiteY24" fmla="*/ 8596 h 10000"/>
            <a:gd name="connsiteX25" fmla="*/ 7577 w 10003"/>
            <a:gd name="connsiteY25" fmla="*/ 6980 h 10000"/>
            <a:gd name="connsiteX26" fmla="*/ 7936 w 10003"/>
            <a:gd name="connsiteY26" fmla="*/ 6935 h 10000"/>
            <a:gd name="connsiteX27" fmla="*/ 7666 w 10003"/>
            <a:gd name="connsiteY27" fmla="*/ 5898 h 10000"/>
            <a:gd name="connsiteX28" fmla="*/ 7821 w 10003"/>
            <a:gd name="connsiteY28" fmla="*/ 5520 h 10000"/>
            <a:gd name="connsiteX29" fmla="*/ 8287 w 10003"/>
            <a:gd name="connsiteY29" fmla="*/ 5068 h 10000"/>
            <a:gd name="connsiteX30" fmla="*/ 7829 w 10003"/>
            <a:gd name="connsiteY30" fmla="*/ 4862 h 10000"/>
            <a:gd name="connsiteX31" fmla="*/ 8118 w 10003"/>
            <a:gd name="connsiteY31" fmla="*/ 4787 h 10000"/>
            <a:gd name="connsiteX32" fmla="*/ 7941 w 10003"/>
            <a:gd name="connsiteY32" fmla="*/ 4626 h 10000"/>
            <a:gd name="connsiteX33" fmla="*/ 6744 w 10003"/>
            <a:gd name="connsiteY33" fmla="*/ 4523 h 10000"/>
            <a:gd name="connsiteX34" fmla="*/ 7381 w 10003"/>
            <a:gd name="connsiteY34" fmla="*/ 4317 h 10000"/>
            <a:gd name="connsiteX35" fmla="*/ 6273 w 10003"/>
            <a:gd name="connsiteY35" fmla="*/ 4161 h 10000"/>
            <a:gd name="connsiteX36" fmla="*/ 7749 w 10003"/>
            <a:gd name="connsiteY36" fmla="*/ 3847 h 10000"/>
            <a:gd name="connsiteX37" fmla="*/ 8797 w 10003"/>
            <a:gd name="connsiteY37" fmla="*/ 2728 h 10000"/>
            <a:gd name="connsiteX38" fmla="*/ 9272 w 10003"/>
            <a:gd name="connsiteY38" fmla="*/ 1633 h 10000"/>
            <a:gd name="connsiteX39" fmla="*/ 9313 w 10003"/>
            <a:gd name="connsiteY39" fmla="*/ 760 h 10000"/>
            <a:gd name="connsiteX40" fmla="*/ 8560 w 10003"/>
            <a:gd name="connsiteY40" fmla="*/ 0 h 10000"/>
            <a:gd name="connsiteX41" fmla="*/ 6456 w 10003"/>
            <a:gd name="connsiteY41" fmla="*/ 382 h 10000"/>
            <a:gd name="connsiteX42" fmla="*/ 2201 w 10003"/>
            <a:gd name="connsiteY42" fmla="*/ 712 h 10000"/>
            <a:gd name="connsiteX43" fmla="*/ 20 w 10003"/>
            <a:gd name="connsiteY43" fmla="*/ 1056 h 10000"/>
            <a:gd name="connsiteX0" fmla="*/ 20 w 10003"/>
            <a:gd name="connsiteY0" fmla="*/ 1056 h 10000"/>
            <a:gd name="connsiteX1" fmla="*/ 1243 w 10003"/>
            <a:gd name="connsiteY1" fmla="*/ 1417 h 10000"/>
            <a:gd name="connsiteX2" fmla="*/ 1610 w 10003"/>
            <a:gd name="connsiteY2" fmla="*/ 2357 h 10000"/>
            <a:gd name="connsiteX3" fmla="*/ 2262 w 10003"/>
            <a:gd name="connsiteY3" fmla="*/ 3544 h 10000"/>
            <a:gd name="connsiteX4" fmla="*/ 3480 w 10003"/>
            <a:gd name="connsiteY4" fmla="*/ 4186 h 10000"/>
            <a:gd name="connsiteX5" fmla="*/ 2829 w 10003"/>
            <a:gd name="connsiteY5" fmla="*/ 4383 h 10000"/>
            <a:gd name="connsiteX6" fmla="*/ 3781 w 10003"/>
            <a:gd name="connsiteY6" fmla="*/ 4543 h 10000"/>
            <a:gd name="connsiteX7" fmla="*/ 2784 w 10003"/>
            <a:gd name="connsiteY7" fmla="*/ 4764 h 10000"/>
            <a:gd name="connsiteX8" fmla="*/ 3565 w 10003"/>
            <a:gd name="connsiteY8" fmla="*/ 5349 h 10000"/>
            <a:gd name="connsiteX9" fmla="*/ 3966 w 10003"/>
            <a:gd name="connsiteY9" fmla="*/ 5931 h 10000"/>
            <a:gd name="connsiteX10" fmla="*/ 4690 w 10003"/>
            <a:gd name="connsiteY10" fmla="*/ 6576 h 10000"/>
            <a:gd name="connsiteX11" fmla="*/ 4943 w 10003"/>
            <a:gd name="connsiteY11" fmla="*/ 6979 h 10000"/>
            <a:gd name="connsiteX12" fmla="*/ 5394 w 10003"/>
            <a:gd name="connsiteY12" fmla="*/ 6993 h 10000"/>
            <a:gd name="connsiteX13" fmla="*/ 5616 w 10003"/>
            <a:gd name="connsiteY13" fmla="*/ 8677 h 10000"/>
            <a:gd name="connsiteX14" fmla="*/ 4698 w 10003"/>
            <a:gd name="connsiteY14" fmla="*/ 8779 h 10000"/>
            <a:gd name="connsiteX15" fmla="*/ 2767 w 10003"/>
            <a:gd name="connsiteY15" fmla="*/ 9417 h 10000"/>
            <a:gd name="connsiteX16" fmla="*/ 204 w 10003"/>
            <a:gd name="connsiteY16" fmla="*/ 9689 h 10000"/>
            <a:gd name="connsiteX17" fmla="*/ 709 w 10003"/>
            <a:gd name="connsiteY17" fmla="*/ 9974 h 10000"/>
            <a:gd name="connsiteX18" fmla="*/ 2654 w 10003"/>
            <a:gd name="connsiteY18" fmla="*/ 9973 h 10000"/>
            <a:gd name="connsiteX19" fmla="*/ 5249 w 10003"/>
            <a:gd name="connsiteY19" fmla="*/ 9851 h 10000"/>
            <a:gd name="connsiteX20" fmla="*/ 7816 w 10003"/>
            <a:gd name="connsiteY20" fmla="*/ 9547 h 10000"/>
            <a:gd name="connsiteX21" fmla="*/ 9922 w 10003"/>
            <a:gd name="connsiteY21" fmla="*/ 9295 h 10000"/>
            <a:gd name="connsiteX22" fmla="*/ 9536 w 10003"/>
            <a:gd name="connsiteY22" fmla="*/ 8944 h 10000"/>
            <a:gd name="connsiteX23" fmla="*/ 9198 w 10003"/>
            <a:gd name="connsiteY23" fmla="*/ 8639 h 10000"/>
            <a:gd name="connsiteX24" fmla="*/ 7699 w 10003"/>
            <a:gd name="connsiteY24" fmla="*/ 8596 h 10000"/>
            <a:gd name="connsiteX25" fmla="*/ 7577 w 10003"/>
            <a:gd name="connsiteY25" fmla="*/ 6980 h 10000"/>
            <a:gd name="connsiteX26" fmla="*/ 7936 w 10003"/>
            <a:gd name="connsiteY26" fmla="*/ 6935 h 10000"/>
            <a:gd name="connsiteX27" fmla="*/ 7758 w 10003"/>
            <a:gd name="connsiteY27" fmla="*/ 5886 h 10000"/>
            <a:gd name="connsiteX28" fmla="*/ 7821 w 10003"/>
            <a:gd name="connsiteY28" fmla="*/ 5520 h 10000"/>
            <a:gd name="connsiteX29" fmla="*/ 8287 w 10003"/>
            <a:gd name="connsiteY29" fmla="*/ 5068 h 10000"/>
            <a:gd name="connsiteX30" fmla="*/ 7829 w 10003"/>
            <a:gd name="connsiteY30" fmla="*/ 4862 h 10000"/>
            <a:gd name="connsiteX31" fmla="*/ 8118 w 10003"/>
            <a:gd name="connsiteY31" fmla="*/ 4787 h 10000"/>
            <a:gd name="connsiteX32" fmla="*/ 7941 w 10003"/>
            <a:gd name="connsiteY32" fmla="*/ 4626 h 10000"/>
            <a:gd name="connsiteX33" fmla="*/ 6744 w 10003"/>
            <a:gd name="connsiteY33" fmla="*/ 4523 h 10000"/>
            <a:gd name="connsiteX34" fmla="*/ 7381 w 10003"/>
            <a:gd name="connsiteY34" fmla="*/ 4317 h 10000"/>
            <a:gd name="connsiteX35" fmla="*/ 6273 w 10003"/>
            <a:gd name="connsiteY35" fmla="*/ 4161 h 10000"/>
            <a:gd name="connsiteX36" fmla="*/ 7749 w 10003"/>
            <a:gd name="connsiteY36" fmla="*/ 3847 h 10000"/>
            <a:gd name="connsiteX37" fmla="*/ 8797 w 10003"/>
            <a:gd name="connsiteY37" fmla="*/ 2728 h 10000"/>
            <a:gd name="connsiteX38" fmla="*/ 9272 w 10003"/>
            <a:gd name="connsiteY38" fmla="*/ 1633 h 10000"/>
            <a:gd name="connsiteX39" fmla="*/ 9313 w 10003"/>
            <a:gd name="connsiteY39" fmla="*/ 760 h 10000"/>
            <a:gd name="connsiteX40" fmla="*/ 8560 w 10003"/>
            <a:gd name="connsiteY40" fmla="*/ 0 h 10000"/>
            <a:gd name="connsiteX41" fmla="*/ 6456 w 10003"/>
            <a:gd name="connsiteY41" fmla="*/ 382 h 10000"/>
            <a:gd name="connsiteX42" fmla="*/ 2201 w 10003"/>
            <a:gd name="connsiteY42" fmla="*/ 712 h 10000"/>
            <a:gd name="connsiteX43" fmla="*/ 20 w 10003"/>
            <a:gd name="connsiteY43" fmla="*/ 1056 h 10000"/>
            <a:gd name="connsiteX0" fmla="*/ 20 w 10003"/>
            <a:gd name="connsiteY0" fmla="*/ 1056 h 10000"/>
            <a:gd name="connsiteX1" fmla="*/ 1243 w 10003"/>
            <a:gd name="connsiteY1" fmla="*/ 1417 h 10000"/>
            <a:gd name="connsiteX2" fmla="*/ 1610 w 10003"/>
            <a:gd name="connsiteY2" fmla="*/ 2357 h 10000"/>
            <a:gd name="connsiteX3" fmla="*/ 2262 w 10003"/>
            <a:gd name="connsiteY3" fmla="*/ 3544 h 10000"/>
            <a:gd name="connsiteX4" fmla="*/ 3480 w 10003"/>
            <a:gd name="connsiteY4" fmla="*/ 4186 h 10000"/>
            <a:gd name="connsiteX5" fmla="*/ 2829 w 10003"/>
            <a:gd name="connsiteY5" fmla="*/ 4383 h 10000"/>
            <a:gd name="connsiteX6" fmla="*/ 3781 w 10003"/>
            <a:gd name="connsiteY6" fmla="*/ 4543 h 10000"/>
            <a:gd name="connsiteX7" fmla="*/ 2784 w 10003"/>
            <a:gd name="connsiteY7" fmla="*/ 4764 h 10000"/>
            <a:gd name="connsiteX8" fmla="*/ 3565 w 10003"/>
            <a:gd name="connsiteY8" fmla="*/ 5349 h 10000"/>
            <a:gd name="connsiteX9" fmla="*/ 3966 w 10003"/>
            <a:gd name="connsiteY9" fmla="*/ 5931 h 10000"/>
            <a:gd name="connsiteX10" fmla="*/ 4690 w 10003"/>
            <a:gd name="connsiteY10" fmla="*/ 6576 h 10000"/>
            <a:gd name="connsiteX11" fmla="*/ 4943 w 10003"/>
            <a:gd name="connsiteY11" fmla="*/ 6979 h 10000"/>
            <a:gd name="connsiteX12" fmla="*/ 5394 w 10003"/>
            <a:gd name="connsiteY12" fmla="*/ 6993 h 10000"/>
            <a:gd name="connsiteX13" fmla="*/ 5616 w 10003"/>
            <a:gd name="connsiteY13" fmla="*/ 8677 h 10000"/>
            <a:gd name="connsiteX14" fmla="*/ 4698 w 10003"/>
            <a:gd name="connsiteY14" fmla="*/ 8779 h 10000"/>
            <a:gd name="connsiteX15" fmla="*/ 2767 w 10003"/>
            <a:gd name="connsiteY15" fmla="*/ 9417 h 10000"/>
            <a:gd name="connsiteX16" fmla="*/ 204 w 10003"/>
            <a:gd name="connsiteY16" fmla="*/ 9689 h 10000"/>
            <a:gd name="connsiteX17" fmla="*/ 709 w 10003"/>
            <a:gd name="connsiteY17" fmla="*/ 9974 h 10000"/>
            <a:gd name="connsiteX18" fmla="*/ 2654 w 10003"/>
            <a:gd name="connsiteY18" fmla="*/ 9973 h 10000"/>
            <a:gd name="connsiteX19" fmla="*/ 5249 w 10003"/>
            <a:gd name="connsiteY19" fmla="*/ 9851 h 10000"/>
            <a:gd name="connsiteX20" fmla="*/ 7816 w 10003"/>
            <a:gd name="connsiteY20" fmla="*/ 9547 h 10000"/>
            <a:gd name="connsiteX21" fmla="*/ 9922 w 10003"/>
            <a:gd name="connsiteY21" fmla="*/ 9295 h 10000"/>
            <a:gd name="connsiteX22" fmla="*/ 9536 w 10003"/>
            <a:gd name="connsiteY22" fmla="*/ 8944 h 10000"/>
            <a:gd name="connsiteX23" fmla="*/ 9198 w 10003"/>
            <a:gd name="connsiteY23" fmla="*/ 8639 h 10000"/>
            <a:gd name="connsiteX24" fmla="*/ 7699 w 10003"/>
            <a:gd name="connsiteY24" fmla="*/ 8596 h 10000"/>
            <a:gd name="connsiteX25" fmla="*/ 7577 w 10003"/>
            <a:gd name="connsiteY25" fmla="*/ 6980 h 10000"/>
            <a:gd name="connsiteX26" fmla="*/ 7936 w 10003"/>
            <a:gd name="connsiteY26" fmla="*/ 6935 h 10000"/>
            <a:gd name="connsiteX27" fmla="*/ 7758 w 10003"/>
            <a:gd name="connsiteY27" fmla="*/ 5886 h 10000"/>
            <a:gd name="connsiteX28" fmla="*/ 7821 w 10003"/>
            <a:gd name="connsiteY28" fmla="*/ 5520 h 10000"/>
            <a:gd name="connsiteX29" fmla="*/ 8287 w 10003"/>
            <a:gd name="connsiteY29" fmla="*/ 5068 h 10000"/>
            <a:gd name="connsiteX30" fmla="*/ 7829 w 10003"/>
            <a:gd name="connsiteY30" fmla="*/ 4862 h 10000"/>
            <a:gd name="connsiteX31" fmla="*/ 8118 w 10003"/>
            <a:gd name="connsiteY31" fmla="*/ 4787 h 10000"/>
            <a:gd name="connsiteX32" fmla="*/ 7941 w 10003"/>
            <a:gd name="connsiteY32" fmla="*/ 4626 h 10000"/>
            <a:gd name="connsiteX33" fmla="*/ 6744 w 10003"/>
            <a:gd name="connsiteY33" fmla="*/ 4523 h 10000"/>
            <a:gd name="connsiteX34" fmla="*/ 7381 w 10003"/>
            <a:gd name="connsiteY34" fmla="*/ 4317 h 10000"/>
            <a:gd name="connsiteX35" fmla="*/ 6273 w 10003"/>
            <a:gd name="connsiteY35" fmla="*/ 4161 h 10000"/>
            <a:gd name="connsiteX36" fmla="*/ 7749 w 10003"/>
            <a:gd name="connsiteY36" fmla="*/ 3847 h 10000"/>
            <a:gd name="connsiteX37" fmla="*/ 8797 w 10003"/>
            <a:gd name="connsiteY37" fmla="*/ 2728 h 10000"/>
            <a:gd name="connsiteX38" fmla="*/ 9272 w 10003"/>
            <a:gd name="connsiteY38" fmla="*/ 1633 h 10000"/>
            <a:gd name="connsiteX39" fmla="*/ 9313 w 10003"/>
            <a:gd name="connsiteY39" fmla="*/ 760 h 10000"/>
            <a:gd name="connsiteX40" fmla="*/ 8560 w 10003"/>
            <a:gd name="connsiteY40" fmla="*/ 0 h 10000"/>
            <a:gd name="connsiteX41" fmla="*/ 6456 w 10003"/>
            <a:gd name="connsiteY41" fmla="*/ 382 h 10000"/>
            <a:gd name="connsiteX42" fmla="*/ 2201 w 10003"/>
            <a:gd name="connsiteY42" fmla="*/ 712 h 10000"/>
            <a:gd name="connsiteX43" fmla="*/ 20 w 10003"/>
            <a:gd name="connsiteY43" fmla="*/ 1056 h 10000"/>
            <a:gd name="connsiteX0" fmla="*/ 20 w 10003"/>
            <a:gd name="connsiteY0" fmla="*/ 1056 h 10000"/>
            <a:gd name="connsiteX1" fmla="*/ 1243 w 10003"/>
            <a:gd name="connsiteY1" fmla="*/ 1417 h 10000"/>
            <a:gd name="connsiteX2" fmla="*/ 1610 w 10003"/>
            <a:gd name="connsiteY2" fmla="*/ 2357 h 10000"/>
            <a:gd name="connsiteX3" fmla="*/ 2262 w 10003"/>
            <a:gd name="connsiteY3" fmla="*/ 3544 h 10000"/>
            <a:gd name="connsiteX4" fmla="*/ 3480 w 10003"/>
            <a:gd name="connsiteY4" fmla="*/ 4186 h 10000"/>
            <a:gd name="connsiteX5" fmla="*/ 2829 w 10003"/>
            <a:gd name="connsiteY5" fmla="*/ 4383 h 10000"/>
            <a:gd name="connsiteX6" fmla="*/ 3781 w 10003"/>
            <a:gd name="connsiteY6" fmla="*/ 4543 h 10000"/>
            <a:gd name="connsiteX7" fmla="*/ 2784 w 10003"/>
            <a:gd name="connsiteY7" fmla="*/ 4764 h 10000"/>
            <a:gd name="connsiteX8" fmla="*/ 3565 w 10003"/>
            <a:gd name="connsiteY8" fmla="*/ 5349 h 10000"/>
            <a:gd name="connsiteX9" fmla="*/ 4088 w 10003"/>
            <a:gd name="connsiteY9" fmla="*/ 5919 h 10000"/>
            <a:gd name="connsiteX10" fmla="*/ 4690 w 10003"/>
            <a:gd name="connsiteY10" fmla="*/ 6576 h 10000"/>
            <a:gd name="connsiteX11" fmla="*/ 4943 w 10003"/>
            <a:gd name="connsiteY11" fmla="*/ 6979 h 10000"/>
            <a:gd name="connsiteX12" fmla="*/ 5394 w 10003"/>
            <a:gd name="connsiteY12" fmla="*/ 6993 h 10000"/>
            <a:gd name="connsiteX13" fmla="*/ 5616 w 10003"/>
            <a:gd name="connsiteY13" fmla="*/ 8677 h 10000"/>
            <a:gd name="connsiteX14" fmla="*/ 4698 w 10003"/>
            <a:gd name="connsiteY14" fmla="*/ 8779 h 10000"/>
            <a:gd name="connsiteX15" fmla="*/ 2767 w 10003"/>
            <a:gd name="connsiteY15" fmla="*/ 9417 h 10000"/>
            <a:gd name="connsiteX16" fmla="*/ 204 w 10003"/>
            <a:gd name="connsiteY16" fmla="*/ 9689 h 10000"/>
            <a:gd name="connsiteX17" fmla="*/ 709 w 10003"/>
            <a:gd name="connsiteY17" fmla="*/ 9974 h 10000"/>
            <a:gd name="connsiteX18" fmla="*/ 2654 w 10003"/>
            <a:gd name="connsiteY18" fmla="*/ 9973 h 10000"/>
            <a:gd name="connsiteX19" fmla="*/ 5249 w 10003"/>
            <a:gd name="connsiteY19" fmla="*/ 9851 h 10000"/>
            <a:gd name="connsiteX20" fmla="*/ 7816 w 10003"/>
            <a:gd name="connsiteY20" fmla="*/ 9547 h 10000"/>
            <a:gd name="connsiteX21" fmla="*/ 9922 w 10003"/>
            <a:gd name="connsiteY21" fmla="*/ 9295 h 10000"/>
            <a:gd name="connsiteX22" fmla="*/ 9536 w 10003"/>
            <a:gd name="connsiteY22" fmla="*/ 8944 h 10000"/>
            <a:gd name="connsiteX23" fmla="*/ 9198 w 10003"/>
            <a:gd name="connsiteY23" fmla="*/ 8639 h 10000"/>
            <a:gd name="connsiteX24" fmla="*/ 7699 w 10003"/>
            <a:gd name="connsiteY24" fmla="*/ 8596 h 10000"/>
            <a:gd name="connsiteX25" fmla="*/ 7577 w 10003"/>
            <a:gd name="connsiteY25" fmla="*/ 6980 h 10000"/>
            <a:gd name="connsiteX26" fmla="*/ 7936 w 10003"/>
            <a:gd name="connsiteY26" fmla="*/ 6935 h 10000"/>
            <a:gd name="connsiteX27" fmla="*/ 7758 w 10003"/>
            <a:gd name="connsiteY27" fmla="*/ 5886 h 10000"/>
            <a:gd name="connsiteX28" fmla="*/ 7821 w 10003"/>
            <a:gd name="connsiteY28" fmla="*/ 5520 h 10000"/>
            <a:gd name="connsiteX29" fmla="*/ 8287 w 10003"/>
            <a:gd name="connsiteY29" fmla="*/ 5068 h 10000"/>
            <a:gd name="connsiteX30" fmla="*/ 7829 w 10003"/>
            <a:gd name="connsiteY30" fmla="*/ 4862 h 10000"/>
            <a:gd name="connsiteX31" fmla="*/ 8118 w 10003"/>
            <a:gd name="connsiteY31" fmla="*/ 4787 h 10000"/>
            <a:gd name="connsiteX32" fmla="*/ 7941 w 10003"/>
            <a:gd name="connsiteY32" fmla="*/ 4626 h 10000"/>
            <a:gd name="connsiteX33" fmla="*/ 6744 w 10003"/>
            <a:gd name="connsiteY33" fmla="*/ 4523 h 10000"/>
            <a:gd name="connsiteX34" fmla="*/ 7381 w 10003"/>
            <a:gd name="connsiteY34" fmla="*/ 4317 h 10000"/>
            <a:gd name="connsiteX35" fmla="*/ 6273 w 10003"/>
            <a:gd name="connsiteY35" fmla="*/ 4161 h 10000"/>
            <a:gd name="connsiteX36" fmla="*/ 7749 w 10003"/>
            <a:gd name="connsiteY36" fmla="*/ 3847 h 10000"/>
            <a:gd name="connsiteX37" fmla="*/ 8797 w 10003"/>
            <a:gd name="connsiteY37" fmla="*/ 2728 h 10000"/>
            <a:gd name="connsiteX38" fmla="*/ 9272 w 10003"/>
            <a:gd name="connsiteY38" fmla="*/ 1633 h 10000"/>
            <a:gd name="connsiteX39" fmla="*/ 9313 w 10003"/>
            <a:gd name="connsiteY39" fmla="*/ 760 h 10000"/>
            <a:gd name="connsiteX40" fmla="*/ 8560 w 10003"/>
            <a:gd name="connsiteY40" fmla="*/ 0 h 10000"/>
            <a:gd name="connsiteX41" fmla="*/ 6456 w 10003"/>
            <a:gd name="connsiteY41" fmla="*/ 382 h 10000"/>
            <a:gd name="connsiteX42" fmla="*/ 2201 w 10003"/>
            <a:gd name="connsiteY42" fmla="*/ 712 h 10000"/>
            <a:gd name="connsiteX43" fmla="*/ 20 w 10003"/>
            <a:gd name="connsiteY43" fmla="*/ 1056 h 10000"/>
            <a:gd name="connsiteX0" fmla="*/ 20 w 10003"/>
            <a:gd name="connsiteY0" fmla="*/ 1056 h 10002"/>
            <a:gd name="connsiteX1" fmla="*/ 1243 w 10003"/>
            <a:gd name="connsiteY1" fmla="*/ 1417 h 10002"/>
            <a:gd name="connsiteX2" fmla="*/ 1610 w 10003"/>
            <a:gd name="connsiteY2" fmla="*/ 2357 h 10002"/>
            <a:gd name="connsiteX3" fmla="*/ 2262 w 10003"/>
            <a:gd name="connsiteY3" fmla="*/ 3544 h 10002"/>
            <a:gd name="connsiteX4" fmla="*/ 3480 w 10003"/>
            <a:gd name="connsiteY4" fmla="*/ 4186 h 10002"/>
            <a:gd name="connsiteX5" fmla="*/ 2829 w 10003"/>
            <a:gd name="connsiteY5" fmla="*/ 4383 h 10002"/>
            <a:gd name="connsiteX6" fmla="*/ 3781 w 10003"/>
            <a:gd name="connsiteY6" fmla="*/ 4543 h 10002"/>
            <a:gd name="connsiteX7" fmla="*/ 2784 w 10003"/>
            <a:gd name="connsiteY7" fmla="*/ 4764 h 10002"/>
            <a:gd name="connsiteX8" fmla="*/ 3565 w 10003"/>
            <a:gd name="connsiteY8" fmla="*/ 5349 h 10002"/>
            <a:gd name="connsiteX9" fmla="*/ 4088 w 10003"/>
            <a:gd name="connsiteY9" fmla="*/ 5919 h 10002"/>
            <a:gd name="connsiteX10" fmla="*/ 4690 w 10003"/>
            <a:gd name="connsiteY10" fmla="*/ 6576 h 10002"/>
            <a:gd name="connsiteX11" fmla="*/ 4943 w 10003"/>
            <a:gd name="connsiteY11" fmla="*/ 6979 h 10002"/>
            <a:gd name="connsiteX12" fmla="*/ 5394 w 10003"/>
            <a:gd name="connsiteY12" fmla="*/ 6993 h 10002"/>
            <a:gd name="connsiteX13" fmla="*/ 5616 w 10003"/>
            <a:gd name="connsiteY13" fmla="*/ 8677 h 10002"/>
            <a:gd name="connsiteX14" fmla="*/ 4698 w 10003"/>
            <a:gd name="connsiteY14" fmla="*/ 8779 h 10002"/>
            <a:gd name="connsiteX15" fmla="*/ 2767 w 10003"/>
            <a:gd name="connsiteY15" fmla="*/ 9417 h 10002"/>
            <a:gd name="connsiteX16" fmla="*/ 204 w 10003"/>
            <a:gd name="connsiteY16" fmla="*/ 9689 h 10002"/>
            <a:gd name="connsiteX17" fmla="*/ 709 w 10003"/>
            <a:gd name="connsiteY17" fmla="*/ 9974 h 10002"/>
            <a:gd name="connsiteX18" fmla="*/ 2654 w 10003"/>
            <a:gd name="connsiteY18" fmla="*/ 9973 h 10002"/>
            <a:gd name="connsiteX19" fmla="*/ 5701 w 10003"/>
            <a:gd name="connsiteY19" fmla="*/ 9812 h 10002"/>
            <a:gd name="connsiteX20" fmla="*/ 7816 w 10003"/>
            <a:gd name="connsiteY20" fmla="*/ 9547 h 10002"/>
            <a:gd name="connsiteX21" fmla="*/ 9922 w 10003"/>
            <a:gd name="connsiteY21" fmla="*/ 9295 h 10002"/>
            <a:gd name="connsiteX22" fmla="*/ 9536 w 10003"/>
            <a:gd name="connsiteY22" fmla="*/ 8944 h 10002"/>
            <a:gd name="connsiteX23" fmla="*/ 9198 w 10003"/>
            <a:gd name="connsiteY23" fmla="*/ 8639 h 10002"/>
            <a:gd name="connsiteX24" fmla="*/ 7699 w 10003"/>
            <a:gd name="connsiteY24" fmla="*/ 8596 h 10002"/>
            <a:gd name="connsiteX25" fmla="*/ 7577 w 10003"/>
            <a:gd name="connsiteY25" fmla="*/ 6980 h 10002"/>
            <a:gd name="connsiteX26" fmla="*/ 7936 w 10003"/>
            <a:gd name="connsiteY26" fmla="*/ 6935 h 10002"/>
            <a:gd name="connsiteX27" fmla="*/ 7758 w 10003"/>
            <a:gd name="connsiteY27" fmla="*/ 5886 h 10002"/>
            <a:gd name="connsiteX28" fmla="*/ 7821 w 10003"/>
            <a:gd name="connsiteY28" fmla="*/ 5520 h 10002"/>
            <a:gd name="connsiteX29" fmla="*/ 8287 w 10003"/>
            <a:gd name="connsiteY29" fmla="*/ 5068 h 10002"/>
            <a:gd name="connsiteX30" fmla="*/ 7829 w 10003"/>
            <a:gd name="connsiteY30" fmla="*/ 4862 h 10002"/>
            <a:gd name="connsiteX31" fmla="*/ 8118 w 10003"/>
            <a:gd name="connsiteY31" fmla="*/ 4787 h 10002"/>
            <a:gd name="connsiteX32" fmla="*/ 7941 w 10003"/>
            <a:gd name="connsiteY32" fmla="*/ 4626 h 10002"/>
            <a:gd name="connsiteX33" fmla="*/ 6744 w 10003"/>
            <a:gd name="connsiteY33" fmla="*/ 4523 h 10002"/>
            <a:gd name="connsiteX34" fmla="*/ 7381 w 10003"/>
            <a:gd name="connsiteY34" fmla="*/ 4317 h 10002"/>
            <a:gd name="connsiteX35" fmla="*/ 6273 w 10003"/>
            <a:gd name="connsiteY35" fmla="*/ 4161 h 10002"/>
            <a:gd name="connsiteX36" fmla="*/ 7749 w 10003"/>
            <a:gd name="connsiteY36" fmla="*/ 3847 h 10002"/>
            <a:gd name="connsiteX37" fmla="*/ 8797 w 10003"/>
            <a:gd name="connsiteY37" fmla="*/ 2728 h 10002"/>
            <a:gd name="connsiteX38" fmla="*/ 9272 w 10003"/>
            <a:gd name="connsiteY38" fmla="*/ 1633 h 10002"/>
            <a:gd name="connsiteX39" fmla="*/ 9313 w 10003"/>
            <a:gd name="connsiteY39" fmla="*/ 760 h 10002"/>
            <a:gd name="connsiteX40" fmla="*/ 8560 w 10003"/>
            <a:gd name="connsiteY40" fmla="*/ 0 h 10002"/>
            <a:gd name="connsiteX41" fmla="*/ 6456 w 10003"/>
            <a:gd name="connsiteY41" fmla="*/ 382 h 10002"/>
            <a:gd name="connsiteX42" fmla="*/ 2201 w 10003"/>
            <a:gd name="connsiteY42" fmla="*/ 712 h 10002"/>
            <a:gd name="connsiteX43" fmla="*/ 20 w 10003"/>
            <a:gd name="connsiteY43" fmla="*/ 1056 h 10002"/>
            <a:gd name="connsiteX0" fmla="*/ 78 w 10061"/>
            <a:gd name="connsiteY0" fmla="*/ 1056 h 9993"/>
            <a:gd name="connsiteX1" fmla="*/ 1301 w 10061"/>
            <a:gd name="connsiteY1" fmla="*/ 1417 h 9993"/>
            <a:gd name="connsiteX2" fmla="*/ 1668 w 10061"/>
            <a:gd name="connsiteY2" fmla="*/ 2357 h 9993"/>
            <a:gd name="connsiteX3" fmla="*/ 2320 w 10061"/>
            <a:gd name="connsiteY3" fmla="*/ 3544 h 9993"/>
            <a:gd name="connsiteX4" fmla="*/ 3538 w 10061"/>
            <a:gd name="connsiteY4" fmla="*/ 4186 h 9993"/>
            <a:gd name="connsiteX5" fmla="*/ 2887 w 10061"/>
            <a:gd name="connsiteY5" fmla="*/ 4383 h 9993"/>
            <a:gd name="connsiteX6" fmla="*/ 3839 w 10061"/>
            <a:gd name="connsiteY6" fmla="*/ 4543 h 9993"/>
            <a:gd name="connsiteX7" fmla="*/ 2842 w 10061"/>
            <a:gd name="connsiteY7" fmla="*/ 4764 h 9993"/>
            <a:gd name="connsiteX8" fmla="*/ 3623 w 10061"/>
            <a:gd name="connsiteY8" fmla="*/ 5349 h 9993"/>
            <a:gd name="connsiteX9" fmla="*/ 4146 w 10061"/>
            <a:gd name="connsiteY9" fmla="*/ 5919 h 9993"/>
            <a:gd name="connsiteX10" fmla="*/ 4748 w 10061"/>
            <a:gd name="connsiteY10" fmla="*/ 6576 h 9993"/>
            <a:gd name="connsiteX11" fmla="*/ 5001 w 10061"/>
            <a:gd name="connsiteY11" fmla="*/ 6979 h 9993"/>
            <a:gd name="connsiteX12" fmla="*/ 5452 w 10061"/>
            <a:gd name="connsiteY12" fmla="*/ 6993 h 9993"/>
            <a:gd name="connsiteX13" fmla="*/ 5674 w 10061"/>
            <a:gd name="connsiteY13" fmla="*/ 8677 h 9993"/>
            <a:gd name="connsiteX14" fmla="*/ 4756 w 10061"/>
            <a:gd name="connsiteY14" fmla="*/ 8779 h 9993"/>
            <a:gd name="connsiteX15" fmla="*/ 2825 w 10061"/>
            <a:gd name="connsiteY15" fmla="*/ 9417 h 9993"/>
            <a:gd name="connsiteX16" fmla="*/ 262 w 10061"/>
            <a:gd name="connsiteY16" fmla="*/ 9689 h 9993"/>
            <a:gd name="connsiteX17" fmla="*/ 767 w 10061"/>
            <a:gd name="connsiteY17" fmla="*/ 9974 h 9993"/>
            <a:gd name="connsiteX18" fmla="*/ 4521 w 10061"/>
            <a:gd name="connsiteY18" fmla="*/ 9951 h 9993"/>
            <a:gd name="connsiteX19" fmla="*/ 5759 w 10061"/>
            <a:gd name="connsiteY19" fmla="*/ 9812 h 9993"/>
            <a:gd name="connsiteX20" fmla="*/ 7874 w 10061"/>
            <a:gd name="connsiteY20" fmla="*/ 9547 h 9993"/>
            <a:gd name="connsiteX21" fmla="*/ 9980 w 10061"/>
            <a:gd name="connsiteY21" fmla="*/ 9295 h 9993"/>
            <a:gd name="connsiteX22" fmla="*/ 9594 w 10061"/>
            <a:gd name="connsiteY22" fmla="*/ 8944 h 9993"/>
            <a:gd name="connsiteX23" fmla="*/ 9256 w 10061"/>
            <a:gd name="connsiteY23" fmla="*/ 8639 h 9993"/>
            <a:gd name="connsiteX24" fmla="*/ 7757 w 10061"/>
            <a:gd name="connsiteY24" fmla="*/ 8596 h 9993"/>
            <a:gd name="connsiteX25" fmla="*/ 7635 w 10061"/>
            <a:gd name="connsiteY25" fmla="*/ 6980 h 9993"/>
            <a:gd name="connsiteX26" fmla="*/ 7994 w 10061"/>
            <a:gd name="connsiteY26" fmla="*/ 6935 h 9993"/>
            <a:gd name="connsiteX27" fmla="*/ 7816 w 10061"/>
            <a:gd name="connsiteY27" fmla="*/ 5886 h 9993"/>
            <a:gd name="connsiteX28" fmla="*/ 7879 w 10061"/>
            <a:gd name="connsiteY28" fmla="*/ 5520 h 9993"/>
            <a:gd name="connsiteX29" fmla="*/ 8345 w 10061"/>
            <a:gd name="connsiteY29" fmla="*/ 5068 h 9993"/>
            <a:gd name="connsiteX30" fmla="*/ 7887 w 10061"/>
            <a:gd name="connsiteY30" fmla="*/ 4862 h 9993"/>
            <a:gd name="connsiteX31" fmla="*/ 8176 w 10061"/>
            <a:gd name="connsiteY31" fmla="*/ 4787 h 9993"/>
            <a:gd name="connsiteX32" fmla="*/ 7999 w 10061"/>
            <a:gd name="connsiteY32" fmla="*/ 4626 h 9993"/>
            <a:gd name="connsiteX33" fmla="*/ 6802 w 10061"/>
            <a:gd name="connsiteY33" fmla="*/ 4523 h 9993"/>
            <a:gd name="connsiteX34" fmla="*/ 7439 w 10061"/>
            <a:gd name="connsiteY34" fmla="*/ 4317 h 9993"/>
            <a:gd name="connsiteX35" fmla="*/ 6331 w 10061"/>
            <a:gd name="connsiteY35" fmla="*/ 4161 h 9993"/>
            <a:gd name="connsiteX36" fmla="*/ 7807 w 10061"/>
            <a:gd name="connsiteY36" fmla="*/ 3847 h 9993"/>
            <a:gd name="connsiteX37" fmla="*/ 8855 w 10061"/>
            <a:gd name="connsiteY37" fmla="*/ 2728 h 9993"/>
            <a:gd name="connsiteX38" fmla="*/ 9330 w 10061"/>
            <a:gd name="connsiteY38" fmla="*/ 1633 h 9993"/>
            <a:gd name="connsiteX39" fmla="*/ 9371 w 10061"/>
            <a:gd name="connsiteY39" fmla="*/ 760 h 9993"/>
            <a:gd name="connsiteX40" fmla="*/ 8618 w 10061"/>
            <a:gd name="connsiteY40" fmla="*/ 0 h 9993"/>
            <a:gd name="connsiteX41" fmla="*/ 6514 w 10061"/>
            <a:gd name="connsiteY41" fmla="*/ 382 h 9993"/>
            <a:gd name="connsiteX42" fmla="*/ 2259 w 10061"/>
            <a:gd name="connsiteY42" fmla="*/ 712 h 9993"/>
            <a:gd name="connsiteX43" fmla="*/ 78 w 10061"/>
            <a:gd name="connsiteY43" fmla="*/ 1056 h 9993"/>
            <a:gd name="connsiteX0" fmla="*/ 16 w 9938"/>
            <a:gd name="connsiteY0" fmla="*/ 1057 h 10016"/>
            <a:gd name="connsiteX1" fmla="*/ 1231 w 9938"/>
            <a:gd name="connsiteY1" fmla="*/ 1418 h 10016"/>
            <a:gd name="connsiteX2" fmla="*/ 1596 w 9938"/>
            <a:gd name="connsiteY2" fmla="*/ 2359 h 10016"/>
            <a:gd name="connsiteX3" fmla="*/ 2244 w 9938"/>
            <a:gd name="connsiteY3" fmla="*/ 3546 h 10016"/>
            <a:gd name="connsiteX4" fmla="*/ 3455 w 9938"/>
            <a:gd name="connsiteY4" fmla="*/ 4189 h 10016"/>
            <a:gd name="connsiteX5" fmla="*/ 2807 w 9938"/>
            <a:gd name="connsiteY5" fmla="*/ 4386 h 10016"/>
            <a:gd name="connsiteX6" fmla="*/ 3754 w 9938"/>
            <a:gd name="connsiteY6" fmla="*/ 4546 h 10016"/>
            <a:gd name="connsiteX7" fmla="*/ 2763 w 9938"/>
            <a:gd name="connsiteY7" fmla="*/ 4767 h 10016"/>
            <a:gd name="connsiteX8" fmla="*/ 3539 w 9938"/>
            <a:gd name="connsiteY8" fmla="*/ 5353 h 10016"/>
            <a:gd name="connsiteX9" fmla="*/ 4059 w 9938"/>
            <a:gd name="connsiteY9" fmla="*/ 5923 h 10016"/>
            <a:gd name="connsiteX10" fmla="*/ 4657 w 9938"/>
            <a:gd name="connsiteY10" fmla="*/ 6581 h 10016"/>
            <a:gd name="connsiteX11" fmla="*/ 4909 w 9938"/>
            <a:gd name="connsiteY11" fmla="*/ 6984 h 10016"/>
            <a:gd name="connsiteX12" fmla="*/ 5357 w 9938"/>
            <a:gd name="connsiteY12" fmla="*/ 6998 h 10016"/>
            <a:gd name="connsiteX13" fmla="*/ 5578 w 9938"/>
            <a:gd name="connsiteY13" fmla="*/ 8683 h 10016"/>
            <a:gd name="connsiteX14" fmla="*/ 4665 w 9938"/>
            <a:gd name="connsiteY14" fmla="*/ 8785 h 10016"/>
            <a:gd name="connsiteX15" fmla="*/ 2746 w 9938"/>
            <a:gd name="connsiteY15" fmla="*/ 9424 h 10016"/>
            <a:gd name="connsiteX16" fmla="*/ 198 w 9938"/>
            <a:gd name="connsiteY16" fmla="*/ 9696 h 10016"/>
            <a:gd name="connsiteX17" fmla="*/ 2733 w 9938"/>
            <a:gd name="connsiteY17" fmla="*/ 10000 h 10016"/>
            <a:gd name="connsiteX18" fmla="*/ 4432 w 9938"/>
            <a:gd name="connsiteY18" fmla="*/ 9958 h 10016"/>
            <a:gd name="connsiteX19" fmla="*/ 5662 w 9938"/>
            <a:gd name="connsiteY19" fmla="*/ 9819 h 10016"/>
            <a:gd name="connsiteX20" fmla="*/ 7764 w 9938"/>
            <a:gd name="connsiteY20" fmla="*/ 9554 h 10016"/>
            <a:gd name="connsiteX21" fmla="*/ 9857 w 9938"/>
            <a:gd name="connsiteY21" fmla="*/ 9302 h 10016"/>
            <a:gd name="connsiteX22" fmla="*/ 9474 w 9938"/>
            <a:gd name="connsiteY22" fmla="*/ 8950 h 10016"/>
            <a:gd name="connsiteX23" fmla="*/ 9138 w 9938"/>
            <a:gd name="connsiteY23" fmla="*/ 8645 h 10016"/>
            <a:gd name="connsiteX24" fmla="*/ 7648 w 9938"/>
            <a:gd name="connsiteY24" fmla="*/ 8602 h 10016"/>
            <a:gd name="connsiteX25" fmla="*/ 7527 w 9938"/>
            <a:gd name="connsiteY25" fmla="*/ 6985 h 10016"/>
            <a:gd name="connsiteX26" fmla="*/ 7884 w 9938"/>
            <a:gd name="connsiteY26" fmla="*/ 6940 h 10016"/>
            <a:gd name="connsiteX27" fmla="*/ 7707 w 9938"/>
            <a:gd name="connsiteY27" fmla="*/ 5890 h 10016"/>
            <a:gd name="connsiteX28" fmla="*/ 7769 w 9938"/>
            <a:gd name="connsiteY28" fmla="*/ 5524 h 10016"/>
            <a:gd name="connsiteX29" fmla="*/ 8232 w 9938"/>
            <a:gd name="connsiteY29" fmla="*/ 5072 h 10016"/>
            <a:gd name="connsiteX30" fmla="*/ 7777 w 9938"/>
            <a:gd name="connsiteY30" fmla="*/ 4865 h 10016"/>
            <a:gd name="connsiteX31" fmla="*/ 8064 w 9938"/>
            <a:gd name="connsiteY31" fmla="*/ 4790 h 10016"/>
            <a:gd name="connsiteX32" fmla="*/ 7889 w 9938"/>
            <a:gd name="connsiteY32" fmla="*/ 4629 h 10016"/>
            <a:gd name="connsiteX33" fmla="*/ 6699 w 9938"/>
            <a:gd name="connsiteY33" fmla="*/ 4526 h 10016"/>
            <a:gd name="connsiteX34" fmla="*/ 7332 w 9938"/>
            <a:gd name="connsiteY34" fmla="*/ 4320 h 10016"/>
            <a:gd name="connsiteX35" fmla="*/ 6231 w 9938"/>
            <a:gd name="connsiteY35" fmla="*/ 4164 h 10016"/>
            <a:gd name="connsiteX36" fmla="*/ 7698 w 9938"/>
            <a:gd name="connsiteY36" fmla="*/ 3850 h 10016"/>
            <a:gd name="connsiteX37" fmla="*/ 8739 w 9938"/>
            <a:gd name="connsiteY37" fmla="*/ 2730 h 10016"/>
            <a:gd name="connsiteX38" fmla="*/ 9211 w 9938"/>
            <a:gd name="connsiteY38" fmla="*/ 1634 h 10016"/>
            <a:gd name="connsiteX39" fmla="*/ 9252 w 9938"/>
            <a:gd name="connsiteY39" fmla="*/ 761 h 10016"/>
            <a:gd name="connsiteX40" fmla="*/ 8504 w 9938"/>
            <a:gd name="connsiteY40" fmla="*/ 0 h 10016"/>
            <a:gd name="connsiteX41" fmla="*/ 6413 w 9938"/>
            <a:gd name="connsiteY41" fmla="*/ 382 h 10016"/>
            <a:gd name="connsiteX42" fmla="*/ 2183 w 9938"/>
            <a:gd name="connsiteY42" fmla="*/ 712 h 10016"/>
            <a:gd name="connsiteX43" fmla="*/ 16 w 9938"/>
            <a:gd name="connsiteY43" fmla="*/ 1057 h 10016"/>
            <a:gd name="connsiteX0" fmla="*/ 16 w 10000"/>
            <a:gd name="connsiteY0" fmla="*/ 1055 h 9998"/>
            <a:gd name="connsiteX1" fmla="*/ 1239 w 10000"/>
            <a:gd name="connsiteY1" fmla="*/ 1416 h 9998"/>
            <a:gd name="connsiteX2" fmla="*/ 1606 w 10000"/>
            <a:gd name="connsiteY2" fmla="*/ 2355 h 9998"/>
            <a:gd name="connsiteX3" fmla="*/ 2258 w 10000"/>
            <a:gd name="connsiteY3" fmla="*/ 3540 h 9998"/>
            <a:gd name="connsiteX4" fmla="*/ 3477 w 10000"/>
            <a:gd name="connsiteY4" fmla="*/ 4182 h 9998"/>
            <a:gd name="connsiteX5" fmla="*/ 2825 w 10000"/>
            <a:gd name="connsiteY5" fmla="*/ 4379 h 9998"/>
            <a:gd name="connsiteX6" fmla="*/ 3777 w 10000"/>
            <a:gd name="connsiteY6" fmla="*/ 4539 h 9998"/>
            <a:gd name="connsiteX7" fmla="*/ 2780 w 10000"/>
            <a:gd name="connsiteY7" fmla="*/ 4759 h 9998"/>
            <a:gd name="connsiteX8" fmla="*/ 3561 w 10000"/>
            <a:gd name="connsiteY8" fmla="*/ 5344 h 9998"/>
            <a:gd name="connsiteX9" fmla="*/ 4084 w 10000"/>
            <a:gd name="connsiteY9" fmla="*/ 5914 h 9998"/>
            <a:gd name="connsiteX10" fmla="*/ 4686 w 10000"/>
            <a:gd name="connsiteY10" fmla="*/ 6570 h 9998"/>
            <a:gd name="connsiteX11" fmla="*/ 4940 w 10000"/>
            <a:gd name="connsiteY11" fmla="*/ 6973 h 9998"/>
            <a:gd name="connsiteX12" fmla="*/ 5390 w 10000"/>
            <a:gd name="connsiteY12" fmla="*/ 6987 h 9998"/>
            <a:gd name="connsiteX13" fmla="*/ 5613 w 10000"/>
            <a:gd name="connsiteY13" fmla="*/ 8669 h 9998"/>
            <a:gd name="connsiteX14" fmla="*/ 4694 w 10000"/>
            <a:gd name="connsiteY14" fmla="*/ 8771 h 9998"/>
            <a:gd name="connsiteX15" fmla="*/ 2763 w 10000"/>
            <a:gd name="connsiteY15" fmla="*/ 9409 h 9998"/>
            <a:gd name="connsiteX16" fmla="*/ 1233 w 10000"/>
            <a:gd name="connsiteY16" fmla="*/ 9703 h 9998"/>
            <a:gd name="connsiteX17" fmla="*/ 2750 w 10000"/>
            <a:gd name="connsiteY17" fmla="*/ 9984 h 9998"/>
            <a:gd name="connsiteX18" fmla="*/ 4460 w 10000"/>
            <a:gd name="connsiteY18" fmla="*/ 9942 h 9998"/>
            <a:gd name="connsiteX19" fmla="*/ 5697 w 10000"/>
            <a:gd name="connsiteY19" fmla="*/ 9803 h 9998"/>
            <a:gd name="connsiteX20" fmla="*/ 7812 w 10000"/>
            <a:gd name="connsiteY20" fmla="*/ 9539 h 9998"/>
            <a:gd name="connsiteX21" fmla="*/ 9918 w 10000"/>
            <a:gd name="connsiteY21" fmla="*/ 9287 h 9998"/>
            <a:gd name="connsiteX22" fmla="*/ 9533 w 10000"/>
            <a:gd name="connsiteY22" fmla="*/ 8936 h 9998"/>
            <a:gd name="connsiteX23" fmla="*/ 9195 w 10000"/>
            <a:gd name="connsiteY23" fmla="*/ 8631 h 9998"/>
            <a:gd name="connsiteX24" fmla="*/ 7696 w 10000"/>
            <a:gd name="connsiteY24" fmla="*/ 8588 h 9998"/>
            <a:gd name="connsiteX25" fmla="*/ 7574 w 10000"/>
            <a:gd name="connsiteY25" fmla="*/ 6974 h 9998"/>
            <a:gd name="connsiteX26" fmla="*/ 7933 w 10000"/>
            <a:gd name="connsiteY26" fmla="*/ 6929 h 9998"/>
            <a:gd name="connsiteX27" fmla="*/ 7755 w 10000"/>
            <a:gd name="connsiteY27" fmla="*/ 5881 h 9998"/>
            <a:gd name="connsiteX28" fmla="*/ 7817 w 10000"/>
            <a:gd name="connsiteY28" fmla="*/ 5515 h 9998"/>
            <a:gd name="connsiteX29" fmla="*/ 8283 w 10000"/>
            <a:gd name="connsiteY29" fmla="*/ 5064 h 9998"/>
            <a:gd name="connsiteX30" fmla="*/ 7826 w 10000"/>
            <a:gd name="connsiteY30" fmla="*/ 4857 h 9998"/>
            <a:gd name="connsiteX31" fmla="*/ 8114 w 10000"/>
            <a:gd name="connsiteY31" fmla="*/ 4782 h 9998"/>
            <a:gd name="connsiteX32" fmla="*/ 7938 w 10000"/>
            <a:gd name="connsiteY32" fmla="*/ 4622 h 9998"/>
            <a:gd name="connsiteX33" fmla="*/ 6741 w 10000"/>
            <a:gd name="connsiteY33" fmla="*/ 4519 h 9998"/>
            <a:gd name="connsiteX34" fmla="*/ 7378 w 10000"/>
            <a:gd name="connsiteY34" fmla="*/ 4313 h 9998"/>
            <a:gd name="connsiteX35" fmla="*/ 6270 w 10000"/>
            <a:gd name="connsiteY35" fmla="*/ 4157 h 9998"/>
            <a:gd name="connsiteX36" fmla="*/ 7746 w 10000"/>
            <a:gd name="connsiteY36" fmla="*/ 3844 h 9998"/>
            <a:gd name="connsiteX37" fmla="*/ 8794 w 10000"/>
            <a:gd name="connsiteY37" fmla="*/ 2726 h 9998"/>
            <a:gd name="connsiteX38" fmla="*/ 9268 w 10000"/>
            <a:gd name="connsiteY38" fmla="*/ 1631 h 9998"/>
            <a:gd name="connsiteX39" fmla="*/ 9310 w 10000"/>
            <a:gd name="connsiteY39" fmla="*/ 760 h 9998"/>
            <a:gd name="connsiteX40" fmla="*/ 8557 w 10000"/>
            <a:gd name="connsiteY40" fmla="*/ 0 h 9998"/>
            <a:gd name="connsiteX41" fmla="*/ 6453 w 10000"/>
            <a:gd name="connsiteY41" fmla="*/ 381 h 9998"/>
            <a:gd name="connsiteX42" fmla="*/ 2197 w 10000"/>
            <a:gd name="connsiteY42" fmla="*/ 711 h 9998"/>
            <a:gd name="connsiteX43" fmla="*/ 16 w 10000"/>
            <a:gd name="connsiteY43" fmla="*/ 1055 h 9998"/>
            <a:gd name="connsiteX0" fmla="*/ 16 w 10000"/>
            <a:gd name="connsiteY0" fmla="*/ 1055 h 10000"/>
            <a:gd name="connsiteX1" fmla="*/ 1239 w 10000"/>
            <a:gd name="connsiteY1" fmla="*/ 1416 h 10000"/>
            <a:gd name="connsiteX2" fmla="*/ 1606 w 10000"/>
            <a:gd name="connsiteY2" fmla="*/ 2355 h 10000"/>
            <a:gd name="connsiteX3" fmla="*/ 2258 w 10000"/>
            <a:gd name="connsiteY3" fmla="*/ 3541 h 10000"/>
            <a:gd name="connsiteX4" fmla="*/ 3477 w 10000"/>
            <a:gd name="connsiteY4" fmla="*/ 4183 h 10000"/>
            <a:gd name="connsiteX5" fmla="*/ 2825 w 10000"/>
            <a:gd name="connsiteY5" fmla="*/ 4380 h 10000"/>
            <a:gd name="connsiteX6" fmla="*/ 3777 w 10000"/>
            <a:gd name="connsiteY6" fmla="*/ 4540 h 10000"/>
            <a:gd name="connsiteX7" fmla="*/ 2780 w 10000"/>
            <a:gd name="connsiteY7" fmla="*/ 4760 h 10000"/>
            <a:gd name="connsiteX8" fmla="*/ 3561 w 10000"/>
            <a:gd name="connsiteY8" fmla="*/ 5345 h 10000"/>
            <a:gd name="connsiteX9" fmla="*/ 4084 w 10000"/>
            <a:gd name="connsiteY9" fmla="*/ 5915 h 10000"/>
            <a:gd name="connsiteX10" fmla="*/ 4686 w 10000"/>
            <a:gd name="connsiteY10" fmla="*/ 6571 h 10000"/>
            <a:gd name="connsiteX11" fmla="*/ 4940 w 10000"/>
            <a:gd name="connsiteY11" fmla="*/ 6974 h 10000"/>
            <a:gd name="connsiteX12" fmla="*/ 5390 w 10000"/>
            <a:gd name="connsiteY12" fmla="*/ 6988 h 10000"/>
            <a:gd name="connsiteX13" fmla="*/ 5613 w 10000"/>
            <a:gd name="connsiteY13" fmla="*/ 8671 h 10000"/>
            <a:gd name="connsiteX14" fmla="*/ 4694 w 10000"/>
            <a:gd name="connsiteY14" fmla="*/ 8773 h 10000"/>
            <a:gd name="connsiteX15" fmla="*/ 2978 w 10000"/>
            <a:gd name="connsiteY15" fmla="*/ 9407 h 10000"/>
            <a:gd name="connsiteX16" fmla="*/ 1233 w 10000"/>
            <a:gd name="connsiteY16" fmla="*/ 9705 h 10000"/>
            <a:gd name="connsiteX17" fmla="*/ 2750 w 10000"/>
            <a:gd name="connsiteY17" fmla="*/ 9986 h 10000"/>
            <a:gd name="connsiteX18" fmla="*/ 4460 w 10000"/>
            <a:gd name="connsiteY18" fmla="*/ 9944 h 10000"/>
            <a:gd name="connsiteX19" fmla="*/ 5697 w 10000"/>
            <a:gd name="connsiteY19" fmla="*/ 9805 h 10000"/>
            <a:gd name="connsiteX20" fmla="*/ 7812 w 10000"/>
            <a:gd name="connsiteY20" fmla="*/ 9541 h 10000"/>
            <a:gd name="connsiteX21" fmla="*/ 9918 w 10000"/>
            <a:gd name="connsiteY21" fmla="*/ 9289 h 10000"/>
            <a:gd name="connsiteX22" fmla="*/ 9533 w 10000"/>
            <a:gd name="connsiteY22" fmla="*/ 8938 h 10000"/>
            <a:gd name="connsiteX23" fmla="*/ 9195 w 10000"/>
            <a:gd name="connsiteY23" fmla="*/ 8633 h 10000"/>
            <a:gd name="connsiteX24" fmla="*/ 7696 w 10000"/>
            <a:gd name="connsiteY24" fmla="*/ 8590 h 10000"/>
            <a:gd name="connsiteX25" fmla="*/ 7574 w 10000"/>
            <a:gd name="connsiteY25" fmla="*/ 6975 h 10000"/>
            <a:gd name="connsiteX26" fmla="*/ 7933 w 10000"/>
            <a:gd name="connsiteY26" fmla="*/ 6930 h 10000"/>
            <a:gd name="connsiteX27" fmla="*/ 7755 w 10000"/>
            <a:gd name="connsiteY27" fmla="*/ 5882 h 10000"/>
            <a:gd name="connsiteX28" fmla="*/ 7817 w 10000"/>
            <a:gd name="connsiteY28" fmla="*/ 5516 h 10000"/>
            <a:gd name="connsiteX29" fmla="*/ 8283 w 10000"/>
            <a:gd name="connsiteY29" fmla="*/ 5065 h 10000"/>
            <a:gd name="connsiteX30" fmla="*/ 7826 w 10000"/>
            <a:gd name="connsiteY30" fmla="*/ 4858 h 10000"/>
            <a:gd name="connsiteX31" fmla="*/ 8114 w 10000"/>
            <a:gd name="connsiteY31" fmla="*/ 4783 h 10000"/>
            <a:gd name="connsiteX32" fmla="*/ 7938 w 10000"/>
            <a:gd name="connsiteY32" fmla="*/ 4623 h 10000"/>
            <a:gd name="connsiteX33" fmla="*/ 6741 w 10000"/>
            <a:gd name="connsiteY33" fmla="*/ 4520 h 10000"/>
            <a:gd name="connsiteX34" fmla="*/ 7378 w 10000"/>
            <a:gd name="connsiteY34" fmla="*/ 4314 h 10000"/>
            <a:gd name="connsiteX35" fmla="*/ 6270 w 10000"/>
            <a:gd name="connsiteY35" fmla="*/ 4158 h 10000"/>
            <a:gd name="connsiteX36" fmla="*/ 7746 w 10000"/>
            <a:gd name="connsiteY36" fmla="*/ 3845 h 10000"/>
            <a:gd name="connsiteX37" fmla="*/ 8794 w 10000"/>
            <a:gd name="connsiteY37" fmla="*/ 2727 h 10000"/>
            <a:gd name="connsiteX38" fmla="*/ 9268 w 10000"/>
            <a:gd name="connsiteY38" fmla="*/ 1631 h 10000"/>
            <a:gd name="connsiteX39" fmla="*/ 9310 w 10000"/>
            <a:gd name="connsiteY39" fmla="*/ 760 h 10000"/>
            <a:gd name="connsiteX40" fmla="*/ 8557 w 10000"/>
            <a:gd name="connsiteY40" fmla="*/ 0 h 10000"/>
            <a:gd name="connsiteX41" fmla="*/ 6453 w 10000"/>
            <a:gd name="connsiteY41" fmla="*/ 381 h 10000"/>
            <a:gd name="connsiteX42" fmla="*/ 2197 w 10000"/>
            <a:gd name="connsiteY42" fmla="*/ 711 h 10000"/>
            <a:gd name="connsiteX43" fmla="*/ 16 w 10000"/>
            <a:gd name="connsiteY43" fmla="*/ 1055 h 10000"/>
            <a:gd name="connsiteX0" fmla="*/ 16 w 10006"/>
            <a:gd name="connsiteY0" fmla="*/ 1055 h 10000"/>
            <a:gd name="connsiteX1" fmla="*/ 1239 w 10006"/>
            <a:gd name="connsiteY1" fmla="*/ 1416 h 10000"/>
            <a:gd name="connsiteX2" fmla="*/ 1606 w 10006"/>
            <a:gd name="connsiteY2" fmla="*/ 2355 h 10000"/>
            <a:gd name="connsiteX3" fmla="*/ 2258 w 10006"/>
            <a:gd name="connsiteY3" fmla="*/ 3541 h 10000"/>
            <a:gd name="connsiteX4" fmla="*/ 3477 w 10006"/>
            <a:gd name="connsiteY4" fmla="*/ 4183 h 10000"/>
            <a:gd name="connsiteX5" fmla="*/ 2825 w 10006"/>
            <a:gd name="connsiteY5" fmla="*/ 4380 h 10000"/>
            <a:gd name="connsiteX6" fmla="*/ 3777 w 10006"/>
            <a:gd name="connsiteY6" fmla="*/ 4540 h 10000"/>
            <a:gd name="connsiteX7" fmla="*/ 2780 w 10006"/>
            <a:gd name="connsiteY7" fmla="*/ 4760 h 10000"/>
            <a:gd name="connsiteX8" fmla="*/ 3561 w 10006"/>
            <a:gd name="connsiteY8" fmla="*/ 5345 h 10000"/>
            <a:gd name="connsiteX9" fmla="*/ 4084 w 10006"/>
            <a:gd name="connsiteY9" fmla="*/ 5915 h 10000"/>
            <a:gd name="connsiteX10" fmla="*/ 4686 w 10006"/>
            <a:gd name="connsiteY10" fmla="*/ 6571 h 10000"/>
            <a:gd name="connsiteX11" fmla="*/ 4940 w 10006"/>
            <a:gd name="connsiteY11" fmla="*/ 6974 h 10000"/>
            <a:gd name="connsiteX12" fmla="*/ 5390 w 10006"/>
            <a:gd name="connsiteY12" fmla="*/ 6988 h 10000"/>
            <a:gd name="connsiteX13" fmla="*/ 5613 w 10006"/>
            <a:gd name="connsiteY13" fmla="*/ 8671 h 10000"/>
            <a:gd name="connsiteX14" fmla="*/ 4694 w 10006"/>
            <a:gd name="connsiteY14" fmla="*/ 8773 h 10000"/>
            <a:gd name="connsiteX15" fmla="*/ 2978 w 10006"/>
            <a:gd name="connsiteY15" fmla="*/ 9407 h 10000"/>
            <a:gd name="connsiteX16" fmla="*/ 1233 w 10006"/>
            <a:gd name="connsiteY16" fmla="*/ 9705 h 10000"/>
            <a:gd name="connsiteX17" fmla="*/ 2750 w 10006"/>
            <a:gd name="connsiteY17" fmla="*/ 9986 h 10000"/>
            <a:gd name="connsiteX18" fmla="*/ 4460 w 10006"/>
            <a:gd name="connsiteY18" fmla="*/ 9944 h 10000"/>
            <a:gd name="connsiteX19" fmla="*/ 5697 w 10006"/>
            <a:gd name="connsiteY19" fmla="*/ 9805 h 10000"/>
            <a:gd name="connsiteX20" fmla="*/ 7812 w 10006"/>
            <a:gd name="connsiteY20" fmla="*/ 9541 h 10000"/>
            <a:gd name="connsiteX21" fmla="*/ 9918 w 10006"/>
            <a:gd name="connsiteY21" fmla="*/ 9289 h 10000"/>
            <a:gd name="connsiteX22" fmla="*/ 9533 w 10006"/>
            <a:gd name="connsiteY22" fmla="*/ 8938 h 10000"/>
            <a:gd name="connsiteX23" fmla="*/ 8807 w 10006"/>
            <a:gd name="connsiteY23" fmla="*/ 8546 h 10000"/>
            <a:gd name="connsiteX24" fmla="*/ 7696 w 10006"/>
            <a:gd name="connsiteY24" fmla="*/ 8590 h 10000"/>
            <a:gd name="connsiteX25" fmla="*/ 7574 w 10006"/>
            <a:gd name="connsiteY25" fmla="*/ 6975 h 10000"/>
            <a:gd name="connsiteX26" fmla="*/ 7933 w 10006"/>
            <a:gd name="connsiteY26" fmla="*/ 6930 h 10000"/>
            <a:gd name="connsiteX27" fmla="*/ 7755 w 10006"/>
            <a:gd name="connsiteY27" fmla="*/ 5882 h 10000"/>
            <a:gd name="connsiteX28" fmla="*/ 7817 w 10006"/>
            <a:gd name="connsiteY28" fmla="*/ 5516 h 10000"/>
            <a:gd name="connsiteX29" fmla="*/ 8283 w 10006"/>
            <a:gd name="connsiteY29" fmla="*/ 5065 h 10000"/>
            <a:gd name="connsiteX30" fmla="*/ 7826 w 10006"/>
            <a:gd name="connsiteY30" fmla="*/ 4858 h 10000"/>
            <a:gd name="connsiteX31" fmla="*/ 8114 w 10006"/>
            <a:gd name="connsiteY31" fmla="*/ 4783 h 10000"/>
            <a:gd name="connsiteX32" fmla="*/ 7938 w 10006"/>
            <a:gd name="connsiteY32" fmla="*/ 4623 h 10000"/>
            <a:gd name="connsiteX33" fmla="*/ 6741 w 10006"/>
            <a:gd name="connsiteY33" fmla="*/ 4520 h 10000"/>
            <a:gd name="connsiteX34" fmla="*/ 7378 w 10006"/>
            <a:gd name="connsiteY34" fmla="*/ 4314 h 10000"/>
            <a:gd name="connsiteX35" fmla="*/ 6270 w 10006"/>
            <a:gd name="connsiteY35" fmla="*/ 4158 h 10000"/>
            <a:gd name="connsiteX36" fmla="*/ 7746 w 10006"/>
            <a:gd name="connsiteY36" fmla="*/ 3845 h 10000"/>
            <a:gd name="connsiteX37" fmla="*/ 8794 w 10006"/>
            <a:gd name="connsiteY37" fmla="*/ 2727 h 10000"/>
            <a:gd name="connsiteX38" fmla="*/ 9268 w 10006"/>
            <a:gd name="connsiteY38" fmla="*/ 1631 h 10000"/>
            <a:gd name="connsiteX39" fmla="*/ 9310 w 10006"/>
            <a:gd name="connsiteY39" fmla="*/ 760 h 10000"/>
            <a:gd name="connsiteX40" fmla="*/ 8557 w 10006"/>
            <a:gd name="connsiteY40" fmla="*/ 0 h 10000"/>
            <a:gd name="connsiteX41" fmla="*/ 6453 w 10006"/>
            <a:gd name="connsiteY41" fmla="*/ 381 h 10000"/>
            <a:gd name="connsiteX42" fmla="*/ 2197 w 10006"/>
            <a:gd name="connsiteY42" fmla="*/ 711 h 10000"/>
            <a:gd name="connsiteX43" fmla="*/ 16 w 10006"/>
            <a:gd name="connsiteY43" fmla="*/ 1055 h 10000"/>
            <a:gd name="connsiteX0" fmla="*/ 16 w 10006"/>
            <a:gd name="connsiteY0" fmla="*/ 1055 h 10000"/>
            <a:gd name="connsiteX1" fmla="*/ 1239 w 10006"/>
            <a:gd name="connsiteY1" fmla="*/ 1416 h 10000"/>
            <a:gd name="connsiteX2" fmla="*/ 1606 w 10006"/>
            <a:gd name="connsiteY2" fmla="*/ 2355 h 10000"/>
            <a:gd name="connsiteX3" fmla="*/ 2258 w 10006"/>
            <a:gd name="connsiteY3" fmla="*/ 3541 h 10000"/>
            <a:gd name="connsiteX4" fmla="*/ 3477 w 10006"/>
            <a:gd name="connsiteY4" fmla="*/ 4183 h 10000"/>
            <a:gd name="connsiteX5" fmla="*/ 2825 w 10006"/>
            <a:gd name="connsiteY5" fmla="*/ 4380 h 10000"/>
            <a:gd name="connsiteX6" fmla="*/ 3777 w 10006"/>
            <a:gd name="connsiteY6" fmla="*/ 4540 h 10000"/>
            <a:gd name="connsiteX7" fmla="*/ 2780 w 10006"/>
            <a:gd name="connsiteY7" fmla="*/ 4760 h 10000"/>
            <a:gd name="connsiteX8" fmla="*/ 3561 w 10006"/>
            <a:gd name="connsiteY8" fmla="*/ 5345 h 10000"/>
            <a:gd name="connsiteX9" fmla="*/ 4084 w 10006"/>
            <a:gd name="connsiteY9" fmla="*/ 5915 h 10000"/>
            <a:gd name="connsiteX10" fmla="*/ 4686 w 10006"/>
            <a:gd name="connsiteY10" fmla="*/ 6571 h 10000"/>
            <a:gd name="connsiteX11" fmla="*/ 4940 w 10006"/>
            <a:gd name="connsiteY11" fmla="*/ 6974 h 10000"/>
            <a:gd name="connsiteX12" fmla="*/ 5390 w 10006"/>
            <a:gd name="connsiteY12" fmla="*/ 6988 h 10000"/>
            <a:gd name="connsiteX13" fmla="*/ 5613 w 10006"/>
            <a:gd name="connsiteY13" fmla="*/ 8671 h 10000"/>
            <a:gd name="connsiteX14" fmla="*/ 4780 w 10006"/>
            <a:gd name="connsiteY14" fmla="*/ 8851 h 10000"/>
            <a:gd name="connsiteX15" fmla="*/ 2978 w 10006"/>
            <a:gd name="connsiteY15" fmla="*/ 9407 h 10000"/>
            <a:gd name="connsiteX16" fmla="*/ 1233 w 10006"/>
            <a:gd name="connsiteY16" fmla="*/ 9705 h 10000"/>
            <a:gd name="connsiteX17" fmla="*/ 2750 w 10006"/>
            <a:gd name="connsiteY17" fmla="*/ 9986 h 10000"/>
            <a:gd name="connsiteX18" fmla="*/ 4460 w 10006"/>
            <a:gd name="connsiteY18" fmla="*/ 9944 h 10000"/>
            <a:gd name="connsiteX19" fmla="*/ 5697 w 10006"/>
            <a:gd name="connsiteY19" fmla="*/ 9805 h 10000"/>
            <a:gd name="connsiteX20" fmla="*/ 7812 w 10006"/>
            <a:gd name="connsiteY20" fmla="*/ 9541 h 10000"/>
            <a:gd name="connsiteX21" fmla="*/ 9918 w 10006"/>
            <a:gd name="connsiteY21" fmla="*/ 9289 h 10000"/>
            <a:gd name="connsiteX22" fmla="*/ 9533 w 10006"/>
            <a:gd name="connsiteY22" fmla="*/ 8938 h 10000"/>
            <a:gd name="connsiteX23" fmla="*/ 8807 w 10006"/>
            <a:gd name="connsiteY23" fmla="*/ 8546 h 10000"/>
            <a:gd name="connsiteX24" fmla="*/ 7696 w 10006"/>
            <a:gd name="connsiteY24" fmla="*/ 8590 h 10000"/>
            <a:gd name="connsiteX25" fmla="*/ 7574 w 10006"/>
            <a:gd name="connsiteY25" fmla="*/ 6975 h 10000"/>
            <a:gd name="connsiteX26" fmla="*/ 7933 w 10006"/>
            <a:gd name="connsiteY26" fmla="*/ 6930 h 10000"/>
            <a:gd name="connsiteX27" fmla="*/ 7755 w 10006"/>
            <a:gd name="connsiteY27" fmla="*/ 5882 h 10000"/>
            <a:gd name="connsiteX28" fmla="*/ 7817 w 10006"/>
            <a:gd name="connsiteY28" fmla="*/ 5516 h 10000"/>
            <a:gd name="connsiteX29" fmla="*/ 8283 w 10006"/>
            <a:gd name="connsiteY29" fmla="*/ 5065 h 10000"/>
            <a:gd name="connsiteX30" fmla="*/ 7826 w 10006"/>
            <a:gd name="connsiteY30" fmla="*/ 4858 h 10000"/>
            <a:gd name="connsiteX31" fmla="*/ 8114 w 10006"/>
            <a:gd name="connsiteY31" fmla="*/ 4783 h 10000"/>
            <a:gd name="connsiteX32" fmla="*/ 7938 w 10006"/>
            <a:gd name="connsiteY32" fmla="*/ 4623 h 10000"/>
            <a:gd name="connsiteX33" fmla="*/ 6741 w 10006"/>
            <a:gd name="connsiteY33" fmla="*/ 4520 h 10000"/>
            <a:gd name="connsiteX34" fmla="*/ 7378 w 10006"/>
            <a:gd name="connsiteY34" fmla="*/ 4314 h 10000"/>
            <a:gd name="connsiteX35" fmla="*/ 6270 w 10006"/>
            <a:gd name="connsiteY35" fmla="*/ 4158 h 10000"/>
            <a:gd name="connsiteX36" fmla="*/ 7746 w 10006"/>
            <a:gd name="connsiteY36" fmla="*/ 3845 h 10000"/>
            <a:gd name="connsiteX37" fmla="*/ 8794 w 10006"/>
            <a:gd name="connsiteY37" fmla="*/ 2727 h 10000"/>
            <a:gd name="connsiteX38" fmla="*/ 9268 w 10006"/>
            <a:gd name="connsiteY38" fmla="*/ 1631 h 10000"/>
            <a:gd name="connsiteX39" fmla="*/ 9310 w 10006"/>
            <a:gd name="connsiteY39" fmla="*/ 760 h 10000"/>
            <a:gd name="connsiteX40" fmla="*/ 8557 w 10006"/>
            <a:gd name="connsiteY40" fmla="*/ 0 h 10000"/>
            <a:gd name="connsiteX41" fmla="*/ 6453 w 10006"/>
            <a:gd name="connsiteY41" fmla="*/ 381 h 10000"/>
            <a:gd name="connsiteX42" fmla="*/ 2197 w 10006"/>
            <a:gd name="connsiteY42" fmla="*/ 711 h 10000"/>
            <a:gd name="connsiteX43" fmla="*/ 16 w 10006"/>
            <a:gd name="connsiteY43" fmla="*/ 1055 h 10000"/>
            <a:gd name="connsiteX0" fmla="*/ 16 w 10006"/>
            <a:gd name="connsiteY0" fmla="*/ 1055 h 10000"/>
            <a:gd name="connsiteX1" fmla="*/ 1239 w 10006"/>
            <a:gd name="connsiteY1" fmla="*/ 1416 h 10000"/>
            <a:gd name="connsiteX2" fmla="*/ 1606 w 10006"/>
            <a:gd name="connsiteY2" fmla="*/ 2355 h 10000"/>
            <a:gd name="connsiteX3" fmla="*/ 2258 w 10006"/>
            <a:gd name="connsiteY3" fmla="*/ 3541 h 10000"/>
            <a:gd name="connsiteX4" fmla="*/ 3477 w 10006"/>
            <a:gd name="connsiteY4" fmla="*/ 4183 h 10000"/>
            <a:gd name="connsiteX5" fmla="*/ 2825 w 10006"/>
            <a:gd name="connsiteY5" fmla="*/ 4380 h 10000"/>
            <a:gd name="connsiteX6" fmla="*/ 3777 w 10006"/>
            <a:gd name="connsiteY6" fmla="*/ 4540 h 10000"/>
            <a:gd name="connsiteX7" fmla="*/ 2780 w 10006"/>
            <a:gd name="connsiteY7" fmla="*/ 4760 h 10000"/>
            <a:gd name="connsiteX8" fmla="*/ 3561 w 10006"/>
            <a:gd name="connsiteY8" fmla="*/ 5345 h 10000"/>
            <a:gd name="connsiteX9" fmla="*/ 4084 w 10006"/>
            <a:gd name="connsiteY9" fmla="*/ 5915 h 10000"/>
            <a:gd name="connsiteX10" fmla="*/ 4686 w 10006"/>
            <a:gd name="connsiteY10" fmla="*/ 6571 h 10000"/>
            <a:gd name="connsiteX11" fmla="*/ 4940 w 10006"/>
            <a:gd name="connsiteY11" fmla="*/ 6974 h 10000"/>
            <a:gd name="connsiteX12" fmla="*/ 5390 w 10006"/>
            <a:gd name="connsiteY12" fmla="*/ 6988 h 10000"/>
            <a:gd name="connsiteX13" fmla="*/ 5613 w 10006"/>
            <a:gd name="connsiteY13" fmla="*/ 8671 h 10000"/>
            <a:gd name="connsiteX14" fmla="*/ 4780 w 10006"/>
            <a:gd name="connsiteY14" fmla="*/ 8851 h 10000"/>
            <a:gd name="connsiteX15" fmla="*/ 2978 w 10006"/>
            <a:gd name="connsiteY15" fmla="*/ 9407 h 10000"/>
            <a:gd name="connsiteX16" fmla="*/ 1233 w 10006"/>
            <a:gd name="connsiteY16" fmla="*/ 9705 h 10000"/>
            <a:gd name="connsiteX17" fmla="*/ 2750 w 10006"/>
            <a:gd name="connsiteY17" fmla="*/ 9986 h 10000"/>
            <a:gd name="connsiteX18" fmla="*/ 4460 w 10006"/>
            <a:gd name="connsiteY18" fmla="*/ 9944 h 10000"/>
            <a:gd name="connsiteX19" fmla="*/ 5697 w 10006"/>
            <a:gd name="connsiteY19" fmla="*/ 9805 h 10000"/>
            <a:gd name="connsiteX20" fmla="*/ 7812 w 10006"/>
            <a:gd name="connsiteY20" fmla="*/ 9541 h 10000"/>
            <a:gd name="connsiteX21" fmla="*/ 9918 w 10006"/>
            <a:gd name="connsiteY21" fmla="*/ 9289 h 10000"/>
            <a:gd name="connsiteX22" fmla="*/ 9533 w 10006"/>
            <a:gd name="connsiteY22" fmla="*/ 8938 h 10000"/>
            <a:gd name="connsiteX23" fmla="*/ 8807 w 10006"/>
            <a:gd name="connsiteY23" fmla="*/ 8546 h 10000"/>
            <a:gd name="connsiteX24" fmla="*/ 7696 w 10006"/>
            <a:gd name="connsiteY24" fmla="*/ 8590 h 10000"/>
            <a:gd name="connsiteX25" fmla="*/ 7574 w 10006"/>
            <a:gd name="connsiteY25" fmla="*/ 6975 h 10000"/>
            <a:gd name="connsiteX26" fmla="*/ 7933 w 10006"/>
            <a:gd name="connsiteY26" fmla="*/ 6930 h 10000"/>
            <a:gd name="connsiteX27" fmla="*/ 7755 w 10006"/>
            <a:gd name="connsiteY27" fmla="*/ 5882 h 10000"/>
            <a:gd name="connsiteX28" fmla="*/ 7817 w 10006"/>
            <a:gd name="connsiteY28" fmla="*/ 5516 h 10000"/>
            <a:gd name="connsiteX29" fmla="*/ 8283 w 10006"/>
            <a:gd name="connsiteY29" fmla="*/ 5065 h 10000"/>
            <a:gd name="connsiteX30" fmla="*/ 7826 w 10006"/>
            <a:gd name="connsiteY30" fmla="*/ 4858 h 10000"/>
            <a:gd name="connsiteX31" fmla="*/ 8114 w 10006"/>
            <a:gd name="connsiteY31" fmla="*/ 4783 h 10000"/>
            <a:gd name="connsiteX32" fmla="*/ 7938 w 10006"/>
            <a:gd name="connsiteY32" fmla="*/ 4623 h 10000"/>
            <a:gd name="connsiteX33" fmla="*/ 6741 w 10006"/>
            <a:gd name="connsiteY33" fmla="*/ 4520 h 10000"/>
            <a:gd name="connsiteX34" fmla="*/ 7378 w 10006"/>
            <a:gd name="connsiteY34" fmla="*/ 4314 h 10000"/>
            <a:gd name="connsiteX35" fmla="*/ 6270 w 10006"/>
            <a:gd name="connsiteY35" fmla="*/ 4158 h 10000"/>
            <a:gd name="connsiteX36" fmla="*/ 7746 w 10006"/>
            <a:gd name="connsiteY36" fmla="*/ 3845 h 10000"/>
            <a:gd name="connsiteX37" fmla="*/ 8794 w 10006"/>
            <a:gd name="connsiteY37" fmla="*/ 2727 h 10000"/>
            <a:gd name="connsiteX38" fmla="*/ 9268 w 10006"/>
            <a:gd name="connsiteY38" fmla="*/ 1631 h 10000"/>
            <a:gd name="connsiteX39" fmla="*/ 9310 w 10006"/>
            <a:gd name="connsiteY39" fmla="*/ 760 h 10000"/>
            <a:gd name="connsiteX40" fmla="*/ 8557 w 10006"/>
            <a:gd name="connsiteY40" fmla="*/ 0 h 10000"/>
            <a:gd name="connsiteX41" fmla="*/ 6453 w 10006"/>
            <a:gd name="connsiteY41" fmla="*/ 381 h 10000"/>
            <a:gd name="connsiteX42" fmla="*/ 2197 w 10006"/>
            <a:gd name="connsiteY42" fmla="*/ 711 h 10000"/>
            <a:gd name="connsiteX43" fmla="*/ 16 w 10006"/>
            <a:gd name="connsiteY43" fmla="*/ 1055 h 10000"/>
            <a:gd name="connsiteX0" fmla="*/ 16 w 10006"/>
            <a:gd name="connsiteY0" fmla="*/ 1055 h 10000"/>
            <a:gd name="connsiteX1" fmla="*/ 1239 w 10006"/>
            <a:gd name="connsiteY1" fmla="*/ 1416 h 10000"/>
            <a:gd name="connsiteX2" fmla="*/ 1606 w 10006"/>
            <a:gd name="connsiteY2" fmla="*/ 2355 h 10000"/>
            <a:gd name="connsiteX3" fmla="*/ 2258 w 10006"/>
            <a:gd name="connsiteY3" fmla="*/ 3541 h 10000"/>
            <a:gd name="connsiteX4" fmla="*/ 3477 w 10006"/>
            <a:gd name="connsiteY4" fmla="*/ 4183 h 10000"/>
            <a:gd name="connsiteX5" fmla="*/ 2825 w 10006"/>
            <a:gd name="connsiteY5" fmla="*/ 4380 h 10000"/>
            <a:gd name="connsiteX6" fmla="*/ 3777 w 10006"/>
            <a:gd name="connsiteY6" fmla="*/ 4540 h 10000"/>
            <a:gd name="connsiteX7" fmla="*/ 2780 w 10006"/>
            <a:gd name="connsiteY7" fmla="*/ 4760 h 10000"/>
            <a:gd name="connsiteX8" fmla="*/ 3561 w 10006"/>
            <a:gd name="connsiteY8" fmla="*/ 5345 h 10000"/>
            <a:gd name="connsiteX9" fmla="*/ 4084 w 10006"/>
            <a:gd name="connsiteY9" fmla="*/ 5915 h 10000"/>
            <a:gd name="connsiteX10" fmla="*/ 4686 w 10006"/>
            <a:gd name="connsiteY10" fmla="*/ 6571 h 10000"/>
            <a:gd name="connsiteX11" fmla="*/ 4940 w 10006"/>
            <a:gd name="connsiteY11" fmla="*/ 6974 h 10000"/>
            <a:gd name="connsiteX12" fmla="*/ 5390 w 10006"/>
            <a:gd name="connsiteY12" fmla="*/ 6988 h 10000"/>
            <a:gd name="connsiteX13" fmla="*/ 5613 w 10006"/>
            <a:gd name="connsiteY13" fmla="*/ 8671 h 10000"/>
            <a:gd name="connsiteX14" fmla="*/ 4780 w 10006"/>
            <a:gd name="connsiteY14" fmla="*/ 8851 h 10000"/>
            <a:gd name="connsiteX15" fmla="*/ 3409 w 10006"/>
            <a:gd name="connsiteY15" fmla="*/ 9394 h 10000"/>
            <a:gd name="connsiteX16" fmla="*/ 1233 w 10006"/>
            <a:gd name="connsiteY16" fmla="*/ 9705 h 10000"/>
            <a:gd name="connsiteX17" fmla="*/ 2750 w 10006"/>
            <a:gd name="connsiteY17" fmla="*/ 9986 h 10000"/>
            <a:gd name="connsiteX18" fmla="*/ 4460 w 10006"/>
            <a:gd name="connsiteY18" fmla="*/ 9944 h 10000"/>
            <a:gd name="connsiteX19" fmla="*/ 5697 w 10006"/>
            <a:gd name="connsiteY19" fmla="*/ 9805 h 10000"/>
            <a:gd name="connsiteX20" fmla="*/ 7812 w 10006"/>
            <a:gd name="connsiteY20" fmla="*/ 9541 h 10000"/>
            <a:gd name="connsiteX21" fmla="*/ 9918 w 10006"/>
            <a:gd name="connsiteY21" fmla="*/ 9289 h 10000"/>
            <a:gd name="connsiteX22" fmla="*/ 9533 w 10006"/>
            <a:gd name="connsiteY22" fmla="*/ 8938 h 10000"/>
            <a:gd name="connsiteX23" fmla="*/ 8807 w 10006"/>
            <a:gd name="connsiteY23" fmla="*/ 8546 h 10000"/>
            <a:gd name="connsiteX24" fmla="*/ 7696 w 10006"/>
            <a:gd name="connsiteY24" fmla="*/ 8590 h 10000"/>
            <a:gd name="connsiteX25" fmla="*/ 7574 w 10006"/>
            <a:gd name="connsiteY25" fmla="*/ 6975 h 10000"/>
            <a:gd name="connsiteX26" fmla="*/ 7933 w 10006"/>
            <a:gd name="connsiteY26" fmla="*/ 6930 h 10000"/>
            <a:gd name="connsiteX27" fmla="*/ 7755 w 10006"/>
            <a:gd name="connsiteY27" fmla="*/ 5882 h 10000"/>
            <a:gd name="connsiteX28" fmla="*/ 7817 w 10006"/>
            <a:gd name="connsiteY28" fmla="*/ 5516 h 10000"/>
            <a:gd name="connsiteX29" fmla="*/ 8283 w 10006"/>
            <a:gd name="connsiteY29" fmla="*/ 5065 h 10000"/>
            <a:gd name="connsiteX30" fmla="*/ 7826 w 10006"/>
            <a:gd name="connsiteY30" fmla="*/ 4858 h 10000"/>
            <a:gd name="connsiteX31" fmla="*/ 8114 w 10006"/>
            <a:gd name="connsiteY31" fmla="*/ 4783 h 10000"/>
            <a:gd name="connsiteX32" fmla="*/ 7938 w 10006"/>
            <a:gd name="connsiteY32" fmla="*/ 4623 h 10000"/>
            <a:gd name="connsiteX33" fmla="*/ 6741 w 10006"/>
            <a:gd name="connsiteY33" fmla="*/ 4520 h 10000"/>
            <a:gd name="connsiteX34" fmla="*/ 7378 w 10006"/>
            <a:gd name="connsiteY34" fmla="*/ 4314 h 10000"/>
            <a:gd name="connsiteX35" fmla="*/ 6270 w 10006"/>
            <a:gd name="connsiteY35" fmla="*/ 4158 h 10000"/>
            <a:gd name="connsiteX36" fmla="*/ 7746 w 10006"/>
            <a:gd name="connsiteY36" fmla="*/ 3845 h 10000"/>
            <a:gd name="connsiteX37" fmla="*/ 8794 w 10006"/>
            <a:gd name="connsiteY37" fmla="*/ 2727 h 10000"/>
            <a:gd name="connsiteX38" fmla="*/ 9268 w 10006"/>
            <a:gd name="connsiteY38" fmla="*/ 1631 h 10000"/>
            <a:gd name="connsiteX39" fmla="*/ 9310 w 10006"/>
            <a:gd name="connsiteY39" fmla="*/ 760 h 10000"/>
            <a:gd name="connsiteX40" fmla="*/ 8557 w 10006"/>
            <a:gd name="connsiteY40" fmla="*/ 0 h 10000"/>
            <a:gd name="connsiteX41" fmla="*/ 6453 w 10006"/>
            <a:gd name="connsiteY41" fmla="*/ 381 h 10000"/>
            <a:gd name="connsiteX42" fmla="*/ 2197 w 10006"/>
            <a:gd name="connsiteY42" fmla="*/ 711 h 10000"/>
            <a:gd name="connsiteX43" fmla="*/ 16 w 10006"/>
            <a:gd name="connsiteY43" fmla="*/ 1055 h 10000"/>
            <a:gd name="connsiteX0" fmla="*/ 16 w 10006"/>
            <a:gd name="connsiteY0" fmla="*/ 1055 h 10005"/>
            <a:gd name="connsiteX1" fmla="*/ 1239 w 10006"/>
            <a:gd name="connsiteY1" fmla="*/ 1416 h 10005"/>
            <a:gd name="connsiteX2" fmla="*/ 1606 w 10006"/>
            <a:gd name="connsiteY2" fmla="*/ 2355 h 10005"/>
            <a:gd name="connsiteX3" fmla="*/ 2258 w 10006"/>
            <a:gd name="connsiteY3" fmla="*/ 3541 h 10005"/>
            <a:gd name="connsiteX4" fmla="*/ 3477 w 10006"/>
            <a:gd name="connsiteY4" fmla="*/ 4183 h 10005"/>
            <a:gd name="connsiteX5" fmla="*/ 2825 w 10006"/>
            <a:gd name="connsiteY5" fmla="*/ 4380 h 10005"/>
            <a:gd name="connsiteX6" fmla="*/ 3777 w 10006"/>
            <a:gd name="connsiteY6" fmla="*/ 4540 h 10005"/>
            <a:gd name="connsiteX7" fmla="*/ 2780 w 10006"/>
            <a:gd name="connsiteY7" fmla="*/ 4760 h 10005"/>
            <a:gd name="connsiteX8" fmla="*/ 3561 w 10006"/>
            <a:gd name="connsiteY8" fmla="*/ 5345 h 10005"/>
            <a:gd name="connsiteX9" fmla="*/ 4084 w 10006"/>
            <a:gd name="connsiteY9" fmla="*/ 5915 h 10005"/>
            <a:gd name="connsiteX10" fmla="*/ 4686 w 10006"/>
            <a:gd name="connsiteY10" fmla="*/ 6571 h 10005"/>
            <a:gd name="connsiteX11" fmla="*/ 4940 w 10006"/>
            <a:gd name="connsiteY11" fmla="*/ 6974 h 10005"/>
            <a:gd name="connsiteX12" fmla="*/ 5390 w 10006"/>
            <a:gd name="connsiteY12" fmla="*/ 6988 h 10005"/>
            <a:gd name="connsiteX13" fmla="*/ 5613 w 10006"/>
            <a:gd name="connsiteY13" fmla="*/ 8671 h 10005"/>
            <a:gd name="connsiteX14" fmla="*/ 4780 w 10006"/>
            <a:gd name="connsiteY14" fmla="*/ 8851 h 10005"/>
            <a:gd name="connsiteX15" fmla="*/ 3409 w 10006"/>
            <a:gd name="connsiteY15" fmla="*/ 9394 h 10005"/>
            <a:gd name="connsiteX16" fmla="*/ 1233 w 10006"/>
            <a:gd name="connsiteY16" fmla="*/ 9705 h 10005"/>
            <a:gd name="connsiteX17" fmla="*/ 2750 w 10006"/>
            <a:gd name="connsiteY17" fmla="*/ 9986 h 10005"/>
            <a:gd name="connsiteX18" fmla="*/ 4912 w 10006"/>
            <a:gd name="connsiteY18" fmla="*/ 9961 h 10005"/>
            <a:gd name="connsiteX19" fmla="*/ 5697 w 10006"/>
            <a:gd name="connsiteY19" fmla="*/ 9805 h 10005"/>
            <a:gd name="connsiteX20" fmla="*/ 7812 w 10006"/>
            <a:gd name="connsiteY20" fmla="*/ 9541 h 10005"/>
            <a:gd name="connsiteX21" fmla="*/ 9918 w 10006"/>
            <a:gd name="connsiteY21" fmla="*/ 9289 h 10005"/>
            <a:gd name="connsiteX22" fmla="*/ 9533 w 10006"/>
            <a:gd name="connsiteY22" fmla="*/ 8938 h 10005"/>
            <a:gd name="connsiteX23" fmla="*/ 8807 w 10006"/>
            <a:gd name="connsiteY23" fmla="*/ 8546 h 10005"/>
            <a:gd name="connsiteX24" fmla="*/ 7696 w 10006"/>
            <a:gd name="connsiteY24" fmla="*/ 8590 h 10005"/>
            <a:gd name="connsiteX25" fmla="*/ 7574 w 10006"/>
            <a:gd name="connsiteY25" fmla="*/ 6975 h 10005"/>
            <a:gd name="connsiteX26" fmla="*/ 7933 w 10006"/>
            <a:gd name="connsiteY26" fmla="*/ 6930 h 10005"/>
            <a:gd name="connsiteX27" fmla="*/ 7755 w 10006"/>
            <a:gd name="connsiteY27" fmla="*/ 5882 h 10005"/>
            <a:gd name="connsiteX28" fmla="*/ 7817 w 10006"/>
            <a:gd name="connsiteY28" fmla="*/ 5516 h 10005"/>
            <a:gd name="connsiteX29" fmla="*/ 8283 w 10006"/>
            <a:gd name="connsiteY29" fmla="*/ 5065 h 10005"/>
            <a:gd name="connsiteX30" fmla="*/ 7826 w 10006"/>
            <a:gd name="connsiteY30" fmla="*/ 4858 h 10005"/>
            <a:gd name="connsiteX31" fmla="*/ 8114 w 10006"/>
            <a:gd name="connsiteY31" fmla="*/ 4783 h 10005"/>
            <a:gd name="connsiteX32" fmla="*/ 7938 w 10006"/>
            <a:gd name="connsiteY32" fmla="*/ 4623 h 10005"/>
            <a:gd name="connsiteX33" fmla="*/ 6741 w 10006"/>
            <a:gd name="connsiteY33" fmla="*/ 4520 h 10005"/>
            <a:gd name="connsiteX34" fmla="*/ 7378 w 10006"/>
            <a:gd name="connsiteY34" fmla="*/ 4314 h 10005"/>
            <a:gd name="connsiteX35" fmla="*/ 6270 w 10006"/>
            <a:gd name="connsiteY35" fmla="*/ 4158 h 10005"/>
            <a:gd name="connsiteX36" fmla="*/ 7746 w 10006"/>
            <a:gd name="connsiteY36" fmla="*/ 3845 h 10005"/>
            <a:gd name="connsiteX37" fmla="*/ 8794 w 10006"/>
            <a:gd name="connsiteY37" fmla="*/ 2727 h 10005"/>
            <a:gd name="connsiteX38" fmla="*/ 9268 w 10006"/>
            <a:gd name="connsiteY38" fmla="*/ 1631 h 10005"/>
            <a:gd name="connsiteX39" fmla="*/ 9310 w 10006"/>
            <a:gd name="connsiteY39" fmla="*/ 760 h 10005"/>
            <a:gd name="connsiteX40" fmla="*/ 8557 w 10006"/>
            <a:gd name="connsiteY40" fmla="*/ 0 h 10005"/>
            <a:gd name="connsiteX41" fmla="*/ 6453 w 10006"/>
            <a:gd name="connsiteY41" fmla="*/ 381 h 10005"/>
            <a:gd name="connsiteX42" fmla="*/ 2197 w 10006"/>
            <a:gd name="connsiteY42" fmla="*/ 711 h 10005"/>
            <a:gd name="connsiteX43" fmla="*/ 16 w 10006"/>
            <a:gd name="connsiteY43" fmla="*/ 1055 h 10005"/>
            <a:gd name="connsiteX0" fmla="*/ 16 w 9821"/>
            <a:gd name="connsiteY0" fmla="*/ 1055 h 10005"/>
            <a:gd name="connsiteX1" fmla="*/ 1239 w 9821"/>
            <a:gd name="connsiteY1" fmla="*/ 1416 h 10005"/>
            <a:gd name="connsiteX2" fmla="*/ 1606 w 9821"/>
            <a:gd name="connsiteY2" fmla="*/ 2355 h 10005"/>
            <a:gd name="connsiteX3" fmla="*/ 2258 w 9821"/>
            <a:gd name="connsiteY3" fmla="*/ 3541 h 10005"/>
            <a:gd name="connsiteX4" fmla="*/ 3477 w 9821"/>
            <a:gd name="connsiteY4" fmla="*/ 4183 h 10005"/>
            <a:gd name="connsiteX5" fmla="*/ 2825 w 9821"/>
            <a:gd name="connsiteY5" fmla="*/ 4380 h 10005"/>
            <a:gd name="connsiteX6" fmla="*/ 3777 w 9821"/>
            <a:gd name="connsiteY6" fmla="*/ 4540 h 10005"/>
            <a:gd name="connsiteX7" fmla="*/ 2780 w 9821"/>
            <a:gd name="connsiteY7" fmla="*/ 4760 h 10005"/>
            <a:gd name="connsiteX8" fmla="*/ 3561 w 9821"/>
            <a:gd name="connsiteY8" fmla="*/ 5345 h 10005"/>
            <a:gd name="connsiteX9" fmla="*/ 4084 w 9821"/>
            <a:gd name="connsiteY9" fmla="*/ 5915 h 10005"/>
            <a:gd name="connsiteX10" fmla="*/ 4686 w 9821"/>
            <a:gd name="connsiteY10" fmla="*/ 6571 h 10005"/>
            <a:gd name="connsiteX11" fmla="*/ 4940 w 9821"/>
            <a:gd name="connsiteY11" fmla="*/ 6974 h 10005"/>
            <a:gd name="connsiteX12" fmla="*/ 5390 w 9821"/>
            <a:gd name="connsiteY12" fmla="*/ 6988 h 10005"/>
            <a:gd name="connsiteX13" fmla="*/ 5613 w 9821"/>
            <a:gd name="connsiteY13" fmla="*/ 8671 h 10005"/>
            <a:gd name="connsiteX14" fmla="*/ 4780 w 9821"/>
            <a:gd name="connsiteY14" fmla="*/ 8851 h 10005"/>
            <a:gd name="connsiteX15" fmla="*/ 3409 w 9821"/>
            <a:gd name="connsiteY15" fmla="*/ 9394 h 10005"/>
            <a:gd name="connsiteX16" fmla="*/ 1233 w 9821"/>
            <a:gd name="connsiteY16" fmla="*/ 9705 h 10005"/>
            <a:gd name="connsiteX17" fmla="*/ 2750 w 9821"/>
            <a:gd name="connsiteY17" fmla="*/ 9986 h 10005"/>
            <a:gd name="connsiteX18" fmla="*/ 4912 w 9821"/>
            <a:gd name="connsiteY18" fmla="*/ 9961 h 10005"/>
            <a:gd name="connsiteX19" fmla="*/ 5697 w 9821"/>
            <a:gd name="connsiteY19" fmla="*/ 9805 h 10005"/>
            <a:gd name="connsiteX20" fmla="*/ 7812 w 9821"/>
            <a:gd name="connsiteY20" fmla="*/ 9541 h 10005"/>
            <a:gd name="connsiteX21" fmla="*/ 9703 w 9821"/>
            <a:gd name="connsiteY21" fmla="*/ 9146 h 10005"/>
            <a:gd name="connsiteX22" fmla="*/ 9533 w 9821"/>
            <a:gd name="connsiteY22" fmla="*/ 8938 h 10005"/>
            <a:gd name="connsiteX23" fmla="*/ 8807 w 9821"/>
            <a:gd name="connsiteY23" fmla="*/ 8546 h 10005"/>
            <a:gd name="connsiteX24" fmla="*/ 7696 w 9821"/>
            <a:gd name="connsiteY24" fmla="*/ 8590 h 10005"/>
            <a:gd name="connsiteX25" fmla="*/ 7574 w 9821"/>
            <a:gd name="connsiteY25" fmla="*/ 6975 h 10005"/>
            <a:gd name="connsiteX26" fmla="*/ 7933 w 9821"/>
            <a:gd name="connsiteY26" fmla="*/ 6930 h 10005"/>
            <a:gd name="connsiteX27" fmla="*/ 7755 w 9821"/>
            <a:gd name="connsiteY27" fmla="*/ 5882 h 10005"/>
            <a:gd name="connsiteX28" fmla="*/ 7817 w 9821"/>
            <a:gd name="connsiteY28" fmla="*/ 5516 h 10005"/>
            <a:gd name="connsiteX29" fmla="*/ 8283 w 9821"/>
            <a:gd name="connsiteY29" fmla="*/ 5065 h 10005"/>
            <a:gd name="connsiteX30" fmla="*/ 7826 w 9821"/>
            <a:gd name="connsiteY30" fmla="*/ 4858 h 10005"/>
            <a:gd name="connsiteX31" fmla="*/ 8114 w 9821"/>
            <a:gd name="connsiteY31" fmla="*/ 4783 h 10005"/>
            <a:gd name="connsiteX32" fmla="*/ 7938 w 9821"/>
            <a:gd name="connsiteY32" fmla="*/ 4623 h 10005"/>
            <a:gd name="connsiteX33" fmla="*/ 6741 w 9821"/>
            <a:gd name="connsiteY33" fmla="*/ 4520 h 10005"/>
            <a:gd name="connsiteX34" fmla="*/ 7378 w 9821"/>
            <a:gd name="connsiteY34" fmla="*/ 4314 h 10005"/>
            <a:gd name="connsiteX35" fmla="*/ 6270 w 9821"/>
            <a:gd name="connsiteY35" fmla="*/ 4158 h 10005"/>
            <a:gd name="connsiteX36" fmla="*/ 7746 w 9821"/>
            <a:gd name="connsiteY36" fmla="*/ 3845 h 10005"/>
            <a:gd name="connsiteX37" fmla="*/ 8794 w 9821"/>
            <a:gd name="connsiteY37" fmla="*/ 2727 h 10005"/>
            <a:gd name="connsiteX38" fmla="*/ 9268 w 9821"/>
            <a:gd name="connsiteY38" fmla="*/ 1631 h 10005"/>
            <a:gd name="connsiteX39" fmla="*/ 9310 w 9821"/>
            <a:gd name="connsiteY39" fmla="*/ 760 h 10005"/>
            <a:gd name="connsiteX40" fmla="*/ 8557 w 9821"/>
            <a:gd name="connsiteY40" fmla="*/ 0 h 10005"/>
            <a:gd name="connsiteX41" fmla="*/ 6453 w 9821"/>
            <a:gd name="connsiteY41" fmla="*/ 381 h 10005"/>
            <a:gd name="connsiteX42" fmla="*/ 2197 w 9821"/>
            <a:gd name="connsiteY42" fmla="*/ 711 h 10005"/>
            <a:gd name="connsiteX43" fmla="*/ 16 w 9821"/>
            <a:gd name="connsiteY43" fmla="*/ 1055 h 10005"/>
            <a:gd name="connsiteX0" fmla="*/ 16 w 9977"/>
            <a:gd name="connsiteY0" fmla="*/ 1054 h 10000"/>
            <a:gd name="connsiteX1" fmla="*/ 1262 w 9977"/>
            <a:gd name="connsiteY1" fmla="*/ 1415 h 10000"/>
            <a:gd name="connsiteX2" fmla="*/ 1635 w 9977"/>
            <a:gd name="connsiteY2" fmla="*/ 2354 h 10000"/>
            <a:gd name="connsiteX3" fmla="*/ 2299 w 9977"/>
            <a:gd name="connsiteY3" fmla="*/ 3539 h 10000"/>
            <a:gd name="connsiteX4" fmla="*/ 3540 w 9977"/>
            <a:gd name="connsiteY4" fmla="*/ 4181 h 10000"/>
            <a:gd name="connsiteX5" fmla="*/ 2876 w 9977"/>
            <a:gd name="connsiteY5" fmla="*/ 4378 h 10000"/>
            <a:gd name="connsiteX6" fmla="*/ 3846 w 9977"/>
            <a:gd name="connsiteY6" fmla="*/ 4538 h 10000"/>
            <a:gd name="connsiteX7" fmla="*/ 2831 w 9977"/>
            <a:gd name="connsiteY7" fmla="*/ 4758 h 10000"/>
            <a:gd name="connsiteX8" fmla="*/ 3626 w 9977"/>
            <a:gd name="connsiteY8" fmla="*/ 5342 h 10000"/>
            <a:gd name="connsiteX9" fmla="*/ 4158 w 9977"/>
            <a:gd name="connsiteY9" fmla="*/ 5912 h 10000"/>
            <a:gd name="connsiteX10" fmla="*/ 4771 w 9977"/>
            <a:gd name="connsiteY10" fmla="*/ 6568 h 10000"/>
            <a:gd name="connsiteX11" fmla="*/ 5030 w 9977"/>
            <a:gd name="connsiteY11" fmla="*/ 6971 h 10000"/>
            <a:gd name="connsiteX12" fmla="*/ 5488 w 9977"/>
            <a:gd name="connsiteY12" fmla="*/ 6985 h 10000"/>
            <a:gd name="connsiteX13" fmla="*/ 5715 w 9977"/>
            <a:gd name="connsiteY13" fmla="*/ 8667 h 10000"/>
            <a:gd name="connsiteX14" fmla="*/ 4867 w 9977"/>
            <a:gd name="connsiteY14" fmla="*/ 8847 h 10000"/>
            <a:gd name="connsiteX15" fmla="*/ 3471 w 9977"/>
            <a:gd name="connsiteY15" fmla="*/ 9389 h 10000"/>
            <a:gd name="connsiteX16" fmla="*/ 1255 w 9977"/>
            <a:gd name="connsiteY16" fmla="*/ 9700 h 10000"/>
            <a:gd name="connsiteX17" fmla="*/ 2800 w 9977"/>
            <a:gd name="connsiteY17" fmla="*/ 9981 h 10000"/>
            <a:gd name="connsiteX18" fmla="*/ 5002 w 9977"/>
            <a:gd name="connsiteY18" fmla="*/ 9956 h 10000"/>
            <a:gd name="connsiteX19" fmla="*/ 5801 w 9977"/>
            <a:gd name="connsiteY19" fmla="*/ 9800 h 10000"/>
            <a:gd name="connsiteX20" fmla="*/ 7954 w 9977"/>
            <a:gd name="connsiteY20" fmla="*/ 9536 h 10000"/>
            <a:gd name="connsiteX21" fmla="*/ 9880 w 9977"/>
            <a:gd name="connsiteY21" fmla="*/ 9141 h 10000"/>
            <a:gd name="connsiteX22" fmla="*/ 9619 w 9977"/>
            <a:gd name="connsiteY22" fmla="*/ 8908 h 10000"/>
            <a:gd name="connsiteX23" fmla="*/ 8968 w 9977"/>
            <a:gd name="connsiteY23" fmla="*/ 8542 h 10000"/>
            <a:gd name="connsiteX24" fmla="*/ 7836 w 9977"/>
            <a:gd name="connsiteY24" fmla="*/ 8586 h 10000"/>
            <a:gd name="connsiteX25" fmla="*/ 7712 w 9977"/>
            <a:gd name="connsiteY25" fmla="*/ 6972 h 10000"/>
            <a:gd name="connsiteX26" fmla="*/ 8078 w 9977"/>
            <a:gd name="connsiteY26" fmla="*/ 6927 h 10000"/>
            <a:gd name="connsiteX27" fmla="*/ 7896 w 9977"/>
            <a:gd name="connsiteY27" fmla="*/ 5879 h 10000"/>
            <a:gd name="connsiteX28" fmla="*/ 7959 w 9977"/>
            <a:gd name="connsiteY28" fmla="*/ 5513 h 10000"/>
            <a:gd name="connsiteX29" fmla="*/ 8434 w 9977"/>
            <a:gd name="connsiteY29" fmla="*/ 5062 h 10000"/>
            <a:gd name="connsiteX30" fmla="*/ 7969 w 9977"/>
            <a:gd name="connsiteY30" fmla="*/ 4856 h 10000"/>
            <a:gd name="connsiteX31" fmla="*/ 8262 w 9977"/>
            <a:gd name="connsiteY31" fmla="*/ 4781 h 10000"/>
            <a:gd name="connsiteX32" fmla="*/ 8083 w 9977"/>
            <a:gd name="connsiteY32" fmla="*/ 4621 h 10000"/>
            <a:gd name="connsiteX33" fmla="*/ 6864 w 9977"/>
            <a:gd name="connsiteY33" fmla="*/ 4518 h 10000"/>
            <a:gd name="connsiteX34" fmla="*/ 7512 w 9977"/>
            <a:gd name="connsiteY34" fmla="*/ 4312 h 10000"/>
            <a:gd name="connsiteX35" fmla="*/ 6384 w 9977"/>
            <a:gd name="connsiteY35" fmla="*/ 4156 h 10000"/>
            <a:gd name="connsiteX36" fmla="*/ 7887 w 9977"/>
            <a:gd name="connsiteY36" fmla="*/ 3843 h 10000"/>
            <a:gd name="connsiteX37" fmla="*/ 8954 w 9977"/>
            <a:gd name="connsiteY37" fmla="*/ 2726 h 10000"/>
            <a:gd name="connsiteX38" fmla="*/ 9437 w 9977"/>
            <a:gd name="connsiteY38" fmla="*/ 1630 h 10000"/>
            <a:gd name="connsiteX39" fmla="*/ 9480 w 9977"/>
            <a:gd name="connsiteY39" fmla="*/ 760 h 10000"/>
            <a:gd name="connsiteX40" fmla="*/ 8713 w 9977"/>
            <a:gd name="connsiteY40" fmla="*/ 0 h 10000"/>
            <a:gd name="connsiteX41" fmla="*/ 6571 w 9977"/>
            <a:gd name="connsiteY41" fmla="*/ 381 h 10000"/>
            <a:gd name="connsiteX42" fmla="*/ 2237 w 9977"/>
            <a:gd name="connsiteY42" fmla="*/ 711 h 10000"/>
            <a:gd name="connsiteX43" fmla="*/ 16 w 9977"/>
            <a:gd name="connsiteY43" fmla="*/ 1054 h 10000"/>
            <a:gd name="connsiteX0" fmla="*/ 16 w 10001"/>
            <a:gd name="connsiteY0" fmla="*/ 1054 h 10000"/>
            <a:gd name="connsiteX1" fmla="*/ 1265 w 10001"/>
            <a:gd name="connsiteY1" fmla="*/ 1415 h 10000"/>
            <a:gd name="connsiteX2" fmla="*/ 1639 w 10001"/>
            <a:gd name="connsiteY2" fmla="*/ 2354 h 10000"/>
            <a:gd name="connsiteX3" fmla="*/ 2304 w 10001"/>
            <a:gd name="connsiteY3" fmla="*/ 3539 h 10000"/>
            <a:gd name="connsiteX4" fmla="*/ 3548 w 10001"/>
            <a:gd name="connsiteY4" fmla="*/ 4181 h 10000"/>
            <a:gd name="connsiteX5" fmla="*/ 2883 w 10001"/>
            <a:gd name="connsiteY5" fmla="*/ 4378 h 10000"/>
            <a:gd name="connsiteX6" fmla="*/ 3855 w 10001"/>
            <a:gd name="connsiteY6" fmla="*/ 4538 h 10000"/>
            <a:gd name="connsiteX7" fmla="*/ 2838 w 10001"/>
            <a:gd name="connsiteY7" fmla="*/ 4758 h 10000"/>
            <a:gd name="connsiteX8" fmla="*/ 3634 w 10001"/>
            <a:gd name="connsiteY8" fmla="*/ 5342 h 10000"/>
            <a:gd name="connsiteX9" fmla="*/ 4168 w 10001"/>
            <a:gd name="connsiteY9" fmla="*/ 5912 h 10000"/>
            <a:gd name="connsiteX10" fmla="*/ 4782 w 10001"/>
            <a:gd name="connsiteY10" fmla="*/ 6568 h 10000"/>
            <a:gd name="connsiteX11" fmla="*/ 5042 w 10001"/>
            <a:gd name="connsiteY11" fmla="*/ 6971 h 10000"/>
            <a:gd name="connsiteX12" fmla="*/ 5501 w 10001"/>
            <a:gd name="connsiteY12" fmla="*/ 6985 h 10000"/>
            <a:gd name="connsiteX13" fmla="*/ 5728 w 10001"/>
            <a:gd name="connsiteY13" fmla="*/ 8667 h 10000"/>
            <a:gd name="connsiteX14" fmla="*/ 4878 w 10001"/>
            <a:gd name="connsiteY14" fmla="*/ 8847 h 10000"/>
            <a:gd name="connsiteX15" fmla="*/ 3479 w 10001"/>
            <a:gd name="connsiteY15" fmla="*/ 9389 h 10000"/>
            <a:gd name="connsiteX16" fmla="*/ 1258 w 10001"/>
            <a:gd name="connsiteY16" fmla="*/ 9700 h 10000"/>
            <a:gd name="connsiteX17" fmla="*/ 2806 w 10001"/>
            <a:gd name="connsiteY17" fmla="*/ 9981 h 10000"/>
            <a:gd name="connsiteX18" fmla="*/ 5014 w 10001"/>
            <a:gd name="connsiteY18" fmla="*/ 9956 h 10000"/>
            <a:gd name="connsiteX19" fmla="*/ 5814 w 10001"/>
            <a:gd name="connsiteY19" fmla="*/ 9800 h 10000"/>
            <a:gd name="connsiteX20" fmla="*/ 7972 w 10001"/>
            <a:gd name="connsiteY20" fmla="*/ 9536 h 10000"/>
            <a:gd name="connsiteX21" fmla="*/ 9903 w 10001"/>
            <a:gd name="connsiteY21" fmla="*/ 9141 h 10000"/>
            <a:gd name="connsiteX22" fmla="*/ 9641 w 10001"/>
            <a:gd name="connsiteY22" fmla="*/ 8908 h 10000"/>
            <a:gd name="connsiteX23" fmla="*/ 8967 w 10001"/>
            <a:gd name="connsiteY23" fmla="*/ 8572 h 10000"/>
            <a:gd name="connsiteX24" fmla="*/ 7854 w 10001"/>
            <a:gd name="connsiteY24" fmla="*/ 8586 h 10000"/>
            <a:gd name="connsiteX25" fmla="*/ 7730 w 10001"/>
            <a:gd name="connsiteY25" fmla="*/ 6972 h 10000"/>
            <a:gd name="connsiteX26" fmla="*/ 8097 w 10001"/>
            <a:gd name="connsiteY26" fmla="*/ 6927 h 10000"/>
            <a:gd name="connsiteX27" fmla="*/ 7914 w 10001"/>
            <a:gd name="connsiteY27" fmla="*/ 5879 h 10000"/>
            <a:gd name="connsiteX28" fmla="*/ 7977 w 10001"/>
            <a:gd name="connsiteY28" fmla="*/ 5513 h 10000"/>
            <a:gd name="connsiteX29" fmla="*/ 8453 w 10001"/>
            <a:gd name="connsiteY29" fmla="*/ 5062 h 10000"/>
            <a:gd name="connsiteX30" fmla="*/ 7987 w 10001"/>
            <a:gd name="connsiteY30" fmla="*/ 4856 h 10000"/>
            <a:gd name="connsiteX31" fmla="*/ 8281 w 10001"/>
            <a:gd name="connsiteY31" fmla="*/ 4781 h 10000"/>
            <a:gd name="connsiteX32" fmla="*/ 8102 w 10001"/>
            <a:gd name="connsiteY32" fmla="*/ 4621 h 10000"/>
            <a:gd name="connsiteX33" fmla="*/ 6880 w 10001"/>
            <a:gd name="connsiteY33" fmla="*/ 4518 h 10000"/>
            <a:gd name="connsiteX34" fmla="*/ 7529 w 10001"/>
            <a:gd name="connsiteY34" fmla="*/ 4312 h 10000"/>
            <a:gd name="connsiteX35" fmla="*/ 6399 w 10001"/>
            <a:gd name="connsiteY35" fmla="*/ 4156 h 10000"/>
            <a:gd name="connsiteX36" fmla="*/ 7905 w 10001"/>
            <a:gd name="connsiteY36" fmla="*/ 3843 h 10000"/>
            <a:gd name="connsiteX37" fmla="*/ 8975 w 10001"/>
            <a:gd name="connsiteY37" fmla="*/ 2726 h 10000"/>
            <a:gd name="connsiteX38" fmla="*/ 9459 w 10001"/>
            <a:gd name="connsiteY38" fmla="*/ 1630 h 10000"/>
            <a:gd name="connsiteX39" fmla="*/ 9502 w 10001"/>
            <a:gd name="connsiteY39" fmla="*/ 760 h 10000"/>
            <a:gd name="connsiteX40" fmla="*/ 8733 w 10001"/>
            <a:gd name="connsiteY40" fmla="*/ 0 h 10000"/>
            <a:gd name="connsiteX41" fmla="*/ 6586 w 10001"/>
            <a:gd name="connsiteY41" fmla="*/ 381 h 10000"/>
            <a:gd name="connsiteX42" fmla="*/ 2242 w 10001"/>
            <a:gd name="connsiteY42" fmla="*/ 711 h 10000"/>
            <a:gd name="connsiteX43" fmla="*/ 16 w 10001"/>
            <a:gd name="connsiteY43" fmla="*/ 1054 h 10000"/>
            <a:gd name="connsiteX0" fmla="*/ 16 w 10001"/>
            <a:gd name="connsiteY0" fmla="*/ 1054 h 10000"/>
            <a:gd name="connsiteX1" fmla="*/ 1265 w 10001"/>
            <a:gd name="connsiteY1" fmla="*/ 1415 h 10000"/>
            <a:gd name="connsiteX2" fmla="*/ 1639 w 10001"/>
            <a:gd name="connsiteY2" fmla="*/ 2354 h 10000"/>
            <a:gd name="connsiteX3" fmla="*/ 2304 w 10001"/>
            <a:gd name="connsiteY3" fmla="*/ 3539 h 10000"/>
            <a:gd name="connsiteX4" fmla="*/ 3548 w 10001"/>
            <a:gd name="connsiteY4" fmla="*/ 4181 h 10000"/>
            <a:gd name="connsiteX5" fmla="*/ 2883 w 10001"/>
            <a:gd name="connsiteY5" fmla="*/ 4378 h 10000"/>
            <a:gd name="connsiteX6" fmla="*/ 3855 w 10001"/>
            <a:gd name="connsiteY6" fmla="*/ 4538 h 10000"/>
            <a:gd name="connsiteX7" fmla="*/ 2838 w 10001"/>
            <a:gd name="connsiteY7" fmla="*/ 4758 h 10000"/>
            <a:gd name="connsiteX8" fmla="*/ 3634 w 10001"/>
            <a:gd name="connsiteY8" fmla="*/ 5342 h 10000"/>
            <a:gd name="connsiteX9" fmla="*/ 4168 w 10001"/>
            <a:gd name="connsiteY9" fmla="*/ 5912 h 10000"/>
            <a:gd name="connsiteX10" fmla="*/ 4782 w 10001"/>
            <a:gd name="connsiteY10" fmla="*/ 6568 h 10000"/>
            <a:gd name="connsiteX11" fmla="*/ 5042 w 10001"/>
            <a:gd name="connsiteY11" fmla="*/ 6971 h 10000"/>
            <a:gd name="connsiteX12" fmla="*/ 5501 w 10001"/>
            <a:gd name="connsiteY12" fmla="*/ 6985 h 10000"/>
            <a:gd name="connsiteX13" fmla="*/ 5728 w 10001"/>
            <a:gd name="connsiteY13" fmla="*/ 8667 h 10000"/>
            <a:gd name="connsiteX14" fmla="*/ 4878 w 10001"/>
            <a:gd name="connsiteY14" fmla="*/ 8847 h 10000"/>
            <a:gd name="connsiteX15" fmla="*/ 3479 w 10001"/>
            <a:gd name="connsiteY15" fmla="*/ 9389 h 10000"/>
            <a:gd name="connsiteX16" fmla="*/ 1258 w 10001"/>
            <a:gd name="connsiteY16" fmla="*/ 9700 h 10000"/>
            <a:gd name="connsiteX17" fmla="*/ 2806 w 10001"/>
            <a:gd name="connsiteY17" fmla="*/ 9981 h 10000"/>
            <a:gd name="connsiteX18" fmla="*/ 5014 w 10001"/>
            <a:gd name="connsiteY18" fmla="*/ 9956 h 10000"/>
            <a:gd name="connsiteX19" fmla="*/ 5814 w 10001"/>
            <a:gd name="connsiteY19" fmla="*/ 9800 h 10000"/>
            <a:gd name="connsiteX20" fmla="*/ 7972 w 10001"/>
            <a:gd name="connsiteY20" fmla="*/ 9536 h 10000"/>
            <a:gd name="connsiteX21" fmla="*/ 9903 w 10001"/>
            <a:gd name="connsiteY21" fmla="*/ 9141 h 10000"/>
            <a:gd name="connsiteX22" fmla="*/ 9641 w 10001"/>
            <a:gd name="connsiteY22" fmla="*/ 8908 h 10000"/>
            <a:gd name="connsiteX23" fmla="*/ 8967 w 10001"/>
            <a:gd name="connsiteY23" fmla="*/ 8572 h 10000"/>
            <a:gd name="connsiteX24" fmla="*/ 7854 w 10001"/>
            <a:gd name="connsiteY24" fmla="*/ 8586 h 10000"/>
            <a:gd name="connsiteX25" fmla="*/ 7730 w 10001"/>
            <a:gd name="connsiteY25" fmla="*/ 6972 h 10000"/>
            <a:gd name="connsiteX26" fmla="*/ 8097 w 10001"/>
            <a:gd name="connsiteY26" fmla="*/ 6927 h 10000"/>
            <a:gd name="connsiteX27" fmla="*/ 7914 w 10001"/>
            <a:gd name="connsiteY27" fmla="*/ 5879 h 10000"/>
            <a:gd name="connsiteX28" fmla="*/ 7977 w 10001"/>
            <a:gd name="connsiteY28" fmla="*/ 5513 h 10000"/>
            <a:gd name="connsiteX29" fmla="*/ 8453 w 10001"/>
            <a:gd name="connsiteY29" fmla="*/ 5062 h 10000"/>
            <a:gd name="connsiteX30" fmla="*/ 7987 w 10001"/>
            <a:gd name="connsiteY30" fmla="*/ 4856 h 10000"/>
            <a:gd name="connsiteX31" fmla="*/ 8281 w 10001"/>
            <a:gd name="connsiteY31" fmla="*/ 4781 h 10000"/>
            <a:gd name="connsiteX32" fmla="*/ 8102 w 10001"/>
            <a:gd name="connsiteY32" fmla="*/ 4621 h 10000"/>
            <a:gd name="connsiteX33" fmla="*/ 6880 w 10001"/>
            <a:gd name="connsiteY33" fmla="*/ 4518 h 10000"/>
            <a:gd name="connsiteX34" fmla="*/ 7529 w 10001"/>
            <a:gd name="connsiteY34" fmla="*/ 4312 h 10000"/>
            <a:gd name="connsiteX35" fmla="*/ 6399 w 10001"/>
            <a:gd name="connsiteY35" fmla="*/ 4156 h 10000"/>
            <a:gd name="connsiteX36" fmla="*/ 7905 w 10001"/>
            <a:gd name="connsiteY36" fmla="*/ 3843 h 10000"/>
            <a:gd name="connsiteX37" fmla="*/ 8975 w 10001"/>
            <a:gd name="connsiteY37" fmla="*/ 2726 h 10000"/>
            <a:gd name="connsiteX38" fmla="*/ 9459 w 10001"/>
            <a:gd name="connsiteY38" fmla="*/ 1630 h 10000"/>
            <a:gd name="connsiteX39" fmla="*/ 9502 w 10001"/>
            <a:gd name="connsiteY39" fmla="*/ 760 h 10000"/>
            <a:gd name="connsiteX40" fmla="*/ 8733 w 10001"/>
            <a:gd name="connsiteY40" fmla="*/ 0 h 10000"/>
            <a:gd name="connsiteX41" fmla="*/ 6586 w 10001"/>
            <a:gd name="connsiteY41" fmla="*/ 381 h 10000"/>
            <a:gd name="connsiteX42" fmla="*/ 2242 w 10001"/>
            <a:gd name="connsiteY42" fmla="*/ 711 h 10000"/>
            <a:gd name="connsiteX43" fmla="*/ 16 w 10001"/>
            <a:gd name="connsiteY43" fmla="*/ 1054 h 10000"/>
            <a:gd name="connsiteX0" fmla="*/ 16 w 10001"/>
            <a:gd name="connsiteY0" fmla="*/ 1054 h 10000"/>
            <a:gd name="connsiteX1" fmla="*/ 1265 w 10001"/>
            <a:gd name="connsiteY1" fmla="*/ 1415 h 10000"/>
            <a:gd name="connsiteX2" fmla="*/ 1639 w 10001"/>
            <a:gd name="connsiteY2" fmla="*/ 2354 h 10000"/>
            <a:gd name="connsiteX3" fmla="*/ 2304 w 10001"/>
            <a:gd name="connsiteY3" fmla="*/ 3539 h 10000"/>
            <a:gd name="connsiteX4" fmla="*/ 3548 w 10001"/>
            <a:gd name="connsiteY4" fmla="*/ 4181 h 10000"/>
            <a:gd name="connsiteX5" fmla="*/ 2883 w 10001"/>
            <a:gd name="connsiteY5" fmla="*/ 4378 h 10000"/>
            <a:gd name="connsiteX6" fmla="*/ 3855 w 10001"/>
            <a:gd name="connsiteY6" fmla="*/ 4538 h 10000"/>
            <a:gd name="connsiteX7" fmla="*/ 2838 w 10001"/>
            <a:gd name="connsiteY7" fmla="*/ 4758 h 10000"/>
            <a:gd name="connsiteX8" fmla="*/ 3634 w 10001"/>
            <a:gd name="connsiteY8" fmla="*/ 5342 h 10000"/>
            <a:gd name="connsiteX9" fmla="*/ 4168 w 10001"/>
            <a:gd name="connsiteY9" fmla="*/ 5912 h 10000"/>
            <a:gd name="connsiteX10" fmla="*/ 4782 w 10001"/>
            <a:gd name="connsiteY10" fmla="*/ 6568 h 10000"/>
            <a:gd name="connsiteX11" fmla="*/ 5042 w 10001"/>
            <a:gd name="connsiteY11" fmla="*/ 6971 h 10000"/>
            <a:gd name="connsiteX12" fmla="*/ 5501 w 10001"/>
            <a:gd name="connsiteY12" fmla="*/ 6985 h 10000"/>
            <a:gd name="connsiteX13" fmla="*/ 5728 w 10001"/>
            <a:gd name="connsiteY13" fmla="*/ 8667 h 10000"/>
            <a:gd name="connsiteX14" fmla="*/ 4878 w 10001"/>
            <a:gd name="connsiteY14" fmla="*/ 8847 h 10000"/>
            <a:gd name="connsiteX15" fmla="*/ 3479 w 10001"/>
            <a:gd name="connsiteY15" fmla="*/ 9389 h 10000"/>
            <a:gd name="connsiteX16" fmla="*/ 1258 w 10001"/>
            <a:gd name="connsiteY16" fmla="*/ 9700 h 10000"/>
            <a:gd name="connsiteX17" fmla="*/ 2806 w 10001"/>
            <a:gd name="connsiteY17" fmla="*/ 9981 h 10000"/>
            <a:gd name="connsiteX18" fmla="*/ 5014 w 10001"/>
            <a:gd name="connsiteY18" fmla="*/ 9956 h 10000"/>
            <a:gd name="connsiteX19" fmla="*/ 5814 w 10001"/>
            <a:gd name="connsiteY19" fmla="*/ 9800 h 10000"/>
            <a:gd name="connsiteX20" fmla="*/ 7972 w 10001"/>
            <a:gd name="connsiteY20" fmla="*/ 9536 h 10000"/>
            <a:gd name="connsiteX21" fmla="*/ 9903 w 10001"/>
            <a:gd name="connsiteY21" fmla="*/ 9141 h 10000"/>
            <a:gd name="connsiteX22" fmla="*/ 9641 w 10001"/>
            <a:gd name="connsiteY22" fmla="*/ 8908 h 10000"/>
            <a:gd name="connsiteX23" fmla="*/ 8967 w 10001"/>
            <a:gd name="connsiteY23" fmla="*/ 8572 h 10000"/>
            <a:gd name="connsiteX24" fmla="*/ 7766 w 10001"/>
            <a:gd name="connsiteY24" fmla="*/ 8564 h 10000"/>
            <a:gd name="connsiteX25" fmla="*/ 7730 w 10001"/>
            <a:gd name="connsiteY25" fmla="*/ 6972 h 10000"/>
            <a:gd name="connsiteX26" fmla="*/ 8097 w 10001"/>
            <a:gd name="connsiteY26" fmla="*/ 6927 h 10000"/>
            <a:gd name="connsiteX27" fmla="*/ 7914 w 10001"/>
            <a:gd name="connsiteY27" fmla="*/ 5879 h 10000"/>
            <a:gd name="connsiteX28" fmla="*/ 7977 w 10001"/>
            <a:gd name="connsiteY28" fmla="*/ 5513 h 10000"/>
            <a:gd name="connsiteX29" fmla="*/ 8453 w 10001"/>
            <a:gd name="connsiteY29" fmla="*/ 5062 h 10000"/>
            <a:gd name="connsiteX30" fmla="*/ 7987 w 10001"/>
            <a:gd name="connsiteY30" fmla="*/ 4856 h 10000"/>
            <a:gd name="connsiteX31" fmla="*/ 8281 w 10001"/>
            <a:gd name="connsiteY31" fmla="*/ 4781 h 10000"/>
            <a:gd name="connsiteX32" fmla="*/ 8102 w 10001"/>
            <a:gd name="connsiteY32" fmla="*/ 4621 h 10000"/>
            <a:gd name="connsiteX33" fmla="*/ 6880 w 10001"/>
            <a:gd name="connsiteY33" fmla="*/ 4518 h 10000"/>
            <a:gd name="connsiteX34" fmla="*/ 7529 w 10001"/>
            <a:gd name="connsiteY34" fmla="*/ 4312 h 10000"/>
            <a:gd name="connsiteX35" fmla="*/ 6399 w 10001"/>
            <a:gd name="connsiteY35" fmla="*/ 4156 h 10000"/>
            <a:gd name="connsiteX36" fmla="*/ 7905 w 10001"/>
            <a:gd name="connsiteY36" fmla="*/ 3843 h 10000"/>
            <a:gd name="connsiteX37" fmla="*/ 8975 w 10001"/>
            <a:gd name="connsiteY37" fmla="*/ 2726 h 10000"/>
            <a:gd name="connsiteX38" fmla="*/ 9459 w 10001"/>
            <a:gd name="connsiteY38" fmla="*/ 1630 h 10000"/>
            <a:gd name="connsiteX39" fmla="*/ 9502 w 10001"/>
            <a:gd name="connsiteY39" fmla="*/ 760 h 10000"/>
            <a:gd name="connsiteX40" fmla="*/ 8733 w 10001"/>
            <a:gd name="connsiteY40" fmla="*/ 0 h 10000"/>
            <a:gd name="connsiteX41" fmla="*/ 6586 w 10001"/>
            <a:gd name="connsiteY41" fmla="*/ 381 h 10000"/>
            <a:gd name="connsiteX42" fmla="*/ 2242 w 10001"/>
            <a:gd name="connsiteY42" fmla="*/ 711 h 10000"/>
            <a:gd name="connsiteX43" fmla="*/ 16 w 10001"/>
            <a:gd name="connsiteY43" fmla="*/ 1054 h 10000"/>
            <a:gd name="connsiteX0" fmla="*/ 16 w 10001"/>
            <a:gd name="connsiteY0" fmla="*/ 1054 h 10000"/>
            <a:gd name="connsiteX1" fmla="*/ 1265 w 10001"/>
            <a:gd name="connsiteY1" fmla="*/ 1415 h 10000"/>
            <a:gd name="connsiteX2" fmla="*/ 1639 w 10001"/>
            <a:gd name="connsiteY2" fmla="*/ 2354 h 10000"/>
            <a:gd name="connsiteX3" fmla="*/ 2304 w 10001"/>
            <a:gd name="connsiteY3" fmla="*/ 3539 h 10000"/>
            <a:gd name="connsiteX4" fmla="*/ 3548 w 10001"/>
            <a:gd name="connsiteY4" fmla="*/ 4181 h 10000"/>
            <a:gd name="connsiteX5" fmla="*/ 2883 w 10001"/>
            <a:gd name="connsiteY5" fmla="*/ 4378 h 10000"/>
            <a:gd name="connsiteX6" fmla="*/ 3855 w 10001"/>
            <a:gd name="connsiteY6" fmla="*/ 4538 h 10000"/>
            <a:gd name="connsiteX7" fmla="*/ 2838 w 10001"/>
            <a:gd name="connsiteY7" fmla="*/ 4758 h 10000"/>
            <a:gd name="connsiteX8" fmla="*/ 3634 w 10001"/>
            <a:gd name="connsiteY8" fmla="*/ 5342 h 10000"/>
            <a:gd name="connsiteX9" fmla="*/ 4168 w 10001"/>
            <a:gd name="connsiteY9" fmla="*/ 5912 h 10000"/>
            <a:gd name="connsiteX10" fmla="*/ 4782 w 10001"/>
            <a:gd name="connsiteY10" fmla="*/ 6568 h 10000"/>
            <a:gd name="connsiteX11" fmla="*/ 5042 w 10001"/>
            <a:gd name="connsiteY11" fmla="*/ 6971 h 10000"/>
            <a:gd name="connsiteX12" fmla="*/ 5501 w 10001"/>
            <a:gd name="connsiteY12" fmla="*/ 6985 h 10000"/>
            <a:gd name="connsiteX13" fmla="*/ 5728 w 10001"/>
            <a:gd name="connsiteY13" fmla="*/ 8667 h 10000"/>
            <a:gd name="connsiteX14" fmla="*/ 4878 w 10001"/>
            <a:gd name="connsiteY14" fmla="*/ 8847 h 10000"/>
            <a:gd name="connsiteX15" fmla="*/ 3479 w 10001"/>
            <a:gd name="connsiteY15" fmla="*/ 9389 h 10000"/>
            <a:gd name="connsiteX16" fmla="*/ 1258 w 10001"/>
            <a:gd name="connsiteY16" fmla="*/ 9700 h 10000"/>
            <a:gd name="connsiteX17" fmla="*/ 2806 w 10001"/>
            <a:gd name="connsiteY17" fmla="*/ 9981 h 10000"/>
            <a:gd name="connsiteX18" fmla="*/ 5014 w 10001"/>
            <a:gd name="connsiteY18" fmla="*/ 9956 h 10000"/>
            <a:gd name="connsiteX19" fmla="*/ 5814 w 10001"/>
            <a:gd name="connsiteY19" fmla="*/ 9800 h 10000"/>
            <a:gd name="connsiteX20" fmla="*/ 7972 w 10001"/>
            <a:gd name="connsiteY20" fmla="*/ 9536 h 10000"/>
            <a:gd name="connsiteX21" fmla="*/ 9903 w 10001"/>
            <a:gd name="connsiteY21" fmla="*/ 9141 h 10000"/>
            <a:gd name="connsiteX22" fmla="*/ 9641 w 10001"/>
            <a:gd name="connsiteY22" fmla="*/ 8908 h 10000"/>
            <a:gd name="connsiteX23" fmla="*/ 8967 w 10001"/>
            <a:gd name="connsiteY23" fmla="*/ 8572 h 10000"/>
            <a:gd name="connsiteX24" fmla="*/ 7766 w 10001"/>
            <a:gd name="connsiteY24" fmla="*/ 8564 h 10000"/>
            <a:gd name="connsiteX25" fmla="*/ 7730 w 10001"/>
            <a:gd name="connsiteY25" fmla="*/ 6972 h 10000"/>
            <a:gd name="connsiteX26" fmla="*/ 8097 w 10001"/>
            <a:gd name="connsiteY26" fmla="*/ 6927 h 10000"/>
            <a:gd name="connsiteX27" fmla="*/ 7914 w 10001"/>
            <a:gd name="connsiteY27" fmla="*/ 5879 h 10000"/>
            <a:gd name="connsiteX28" fmla="*/ 7977 w 10001"/>
            <a:gd name="connsiteY28" fmla="*/ 5513 h 10000"/>
            <a:gd name="connsiteX29" fmla="*/ 8453 w 10001"/>
            <a:gd name="connsiteY29" fmla="*/ 5062 h 10000"/>
            <a:gd name="connsiteX30" fmla="*/ 7987 w 10001"/>
            <a:gd name="connsiteY30" fmla="*/ 4856 h 10000"/>
            <a:gd name="connsiteX31" fmla="*/ 8281 w 10001"/>
            <a:gd name="connsiteY31" fmla="*/ 4781 h 10000"/>
            <a:gd name="connsiteX32" fmla="*/ 8102 w 10001"/>
            <a:gd name="connsiteY32" fmla="*/ 4621 h 10000"/>
            <a:gd name="connsiteX33" fmla="*/ 6880 w 10001"/>
            <a:gd name="connsiteY33" fmla="*/ 4518 h 10000"/>
            <a:gd name="connsiteX34" fmla="*/ 7529 w 10001"/>
            <a:gd name="connsiteY34" fmla="*/ 4312 h 10000"/>
            <a:gd name="connsiteX35" fmla="*/ 6399 w 10001"/>
            <a:gd name="connsiteY35" fmla="*/ 4156 h 10000"/>
            <a:gd name="connsiteX36" fmla="*/ 7905 w 10001"/>
            <a:gd name="connsiteY36" fmla="*/ 3843 h 10000"/>
            <a:gd name="connsiteX37" fmla="*/ 8975 w 10001"/>
            <a:gd name="connsiteY37" fmla="*/ 2726 h 10000"/>
            <a:gd name="connsiteX38" fmla="*/ 9459 w 10001"/>
            <a:gd name="connsiteY38" fmla="*/ 1630 h 10000"/>
            <a:gd name="connsiteX39" fmla="*/ 9502 w 10001"/>
            <a:gd name="connsiteY39" fmla="*/ 760 h 10000"/>
            <a:gd name="connsiteX40" fmla="*/ 8733 w 10001"/>
            <a:gd name="connsiteY40" fmla="*/ 0 h 10000"/>
            <a:gd name="connsiteX41" fmla="*/ 6586 w 10001"/>
            <a:gd name="connsiteY41" fmla="*/ 381 h 10000"/>
            <a:gd name="connsiteX42" fmla="*/ 2242 w 10001"/>
            <a:gd name="connsiteY42" fmla="*/ 711 h 10000"/>
            <a:gd name="connsiteX43" fmla="*/ 16 w 10001"/>
            <a:gd name="connsiteY43" fmla="*/ 1054 h 10000"/>
            <a:gd name="connsiteX0" fmla="*/ 16 w 10001"/>
            <a:gd name="connsiteY0" fmla="*/ 1054 h 10000"/>
            <a:gd name="connsiteX1" fmla="*/ 1265 w 10001"/>
            <a:gd name="connsiteY1" fmla="*/ 1415 h 10000"/>
            <a:gd name="connsiteX2" fmla="*/ 1639 w 10001"/>
            <a:gd name="connsiteY2" fmla="*/ 2354 h 10000"/>
            <a:gd name="connsiteX3" fmla="*/ 2304 w 10001"/>
            <a:gd name="connsiteY3" fmla="*/ 3539 h 10000"/>
            <a:gd name="connsiteX4" fmla="*/ 3548 w 10001"/>
            <a:gd name="connsiteY4" fmla="*/ 4181 h 10000"/>
            <a:gd name="connsiteX5" fmla="*/ 2883 w 10001"/>
            <a:gd name="connsiteY5" fmla="*/ 4378 h 10000"/>
            <a:gd name="connsiteX6" fmla="*/ 3855 w 10001"/>
            <a:gd name="connsiteY6" fmla="*/ 4538 h 10000"/>
            <a:gd name="connsiteX7" fmla="*/ 2838 w 10001"/>
            <a:gd name="connsiteY7" fmla="*/ 4758 h 10000"/>
            <a:gd name="connsiteX8" fmla="*/ 3634 w 10001"/>
            <a:gd name="connsiteY8" fmla="*/ 5342 h 10000"/>
            <a:gd name="connsiteX9" fmla="*/ 4168 w 10001"/>
            <a:gd name="connsiteY9" fmla="*/ 5912 h 10000"/>
            <a:gd name="connsiteX10" fmla="*/ 4782 w 10001"/>
            <a:gd name="connsiteY10" fmla="*/ 6568 h 10000"/>
            <a:gd name="connsiteX11" fmla="*/ 5042 w 10001"/>
            <a:gd name="connsiteY11" fmla="*/ 6971 h 10000"/>
            <a:gd name="connsiteX12" fmla="*/ 5501 w 10001"/>
            <a:gd name="connsiteY12" fmla="*/ 6985 h 10000"/>
            <a:gd name="connsiteX13" fmla="*/ 5728 w 10001"/>
            <a:gd name="connsiteY13" fmla="*/ 8667 h 10000"/>
            <a:gd name="connsiteX14" fmla="*/ 4878 w 10001"/>
            <a:gd name="connsiteY14" fmla="*/ 8847 h 10000"/>
            <a:gd name="connsiteX15" fmla="*/ 3479 w 10001"/>
            <a:gd name="connsiteY15" fmla="*/ 9389 h 10000"/>
            <a:gd name="connsiteX16" fmla="*/ 1258 w 10001"/>
            <a:gd name="connsiteY16" fmla="*/ 9700 h 10000"/>
            <a:gd name="connsiteX17" fmla="*/ 2806 w 10001"/>
            <a:gd name="connsiteY17" fmla="*/ 9981 h 10000"/>
            <a:gd name="connsiteX18" fmla="*/ 5014 w 10001"/>
            <a:gd name="connsiteY18" fmla="*/ 9956 h 10000"/>
            <a:gd name="connsiteX19" fmla="*/ 5814 w 10001"/>
            <a:gd name="connsiteY19" fmla="*/ 9800 h 10000"/>
            <a:gd name="connsiteX20" fmla="*/ 7972 w 10001"/>
            <a:gd name="connsiteY20" fmla="*/ 9536 h 10000"/>
            <a:gd name="connsiteX21" fmla="*/ 9903 w 10001"/>
            <a:gd name="connsiteY21" fmla="*/ 9141 h 10000"/>
            <a:gd name="connsiteX22" fmla="*/ 9641 w 10001"/>
            <a:gd name="connsiteY22" fmla="*/ 8908 h 10000"/>
            <a:gd name="connsiteX23" fmla="*/ 8967 w 10001"/>
            <a:gd name="connsiteY23" fmla="*/ 8628 h 10000"/>
            <a:gd name="connsiteX24" fmla="*/ 7766 w 10001"/>
            <a:gd name="connsiteY24" fmla="*/ 8564 h 10000"/>
            <a:gd name="connsiteX25" fmla="*/ 7730 w 10001"/>
            <a:gd name="connsiteY25" fmla="*/ 6972 h 10000"/>
            <a:gd name="connsiteX26" fmla="*/ 8097 w 10001"/>
            <a:gd name="connsiteY26" fmla="*/ 6927 h 10000"/>
            <a:gd name="connsiteX27" fmla="*/ 7914 w 10001"/>
            <a:gd name="connsiteY27" fmla="*/ 5879 h 10000"/>
            <a:gd name="connsiteX28" fmla="*/ 7977 w 10001"/>
            <a:gd name="connsiteY28" fmla="*/ 5513 h 10000"/>
            <a:gd name="connsiteX29" fmla="*/ 8453 w 10001"/>
            <a:gd name="connsiteY29" fmla="*/ 5062 h 10000"/>
            <a:gd name="connsiteX30" fmla="*/ 7987 w 10001"/>
            <a:gd name="connsiteY30" fmla="*/ 4856 h 10000"/>
            <a:gd name="connsiteX31" fmla="*/ 8281 w 10001"/>
            <a:gd name="connsiteY31" fmla="*/ 4781 h 10000"/>
            <a:gd name="connsiteX32" fmla="*/ 8102 w 10001"/>
            <a:gd name="connsiteY32" fmla="*/ 4621 h 10000"/>
            <a:gd name="connsiteX33" fmla="*/ 6880 w 10001"/>
            <a:gd name="connsiteY33" fmla="*/ 4518 h 10000"/>
            <a:gd name="connsiteX34" fmla="*/ 7529 w 10001"/>
            <a:gd name="connsiteY34" fmla="*/ 4312 h 10000"/>
            <a:gd name="connsiteX35" fmla="*/ 6399 w 10001"/>
            <a:gd name="connsiteY35" fmla="*/ 4156 h 10000"/>
            <a:gd name="connsiteX36" fmla="*/ 7905 w 10001"/>
            <a:gd name="connsiteY36" fmla="*/ 3843 h 10000"/>
            <a:gd name="connsiteX37" fmla="*/ 8975 w 10001"/>
            <a:gd name="connsiteY37" fmla="*/ 2726 h 10000"/>
            <a:gd name="connsiteX38" fmla="*/ 9459 w 10001"/>
            <a:gd name="connsiteY38" fmla="*/ 1630 h 10000"/>
            <a:gd name="connsiteX39" fmla="*/ 9502 w 10001"/>
            <a:gd name="connsiteY39" fmla="*/ 760 h 10000"/>
            <a:gd name="connsiteX40" fmla="*/ 8733 w 10001"/>
            <a:gd name="connsiteY40" fmla="*/ 0 h 10000"/>
            <a:gd name="connsiteX41" fmla="*/ 6586 w 10001"/>
            <a:gd name="connsiteY41" fmla="*/ 381 h 10000"/>
            <a:gd name="connsiteX42" fmla="*/ 2242 w 10001"/>
            <a:gd name="connsiteY42" fmla="*/ 711 h 10000"/>
            <a:gd name="connsiteX43" fmla="*/ 16 w 10001"/>
            <a:gd name="connsiteY43" fmla="*/ 1054 h 10000"/>
            <a:gd name="connsiteX0" fmla="*/ 16 w 10010"/>
            <a:gd name="connsiteY0" fmla="*/ 1054 h 10000"/>
            <a:gd name="connsiteX1" fmla="*/ 1265 w 10010"/>
            <a:gd name="connsiteY1" fmla="*/ 1415 h 10000"/>
            <a:gd name="connsiteX2" fmla="*/ 1639 w 10010"/>
            <a:gd name="connsiteY2" fmla="*/ 2354 h 10000"/>
            <a:gd name="connsiteX3" fmla="*/ 2304 w 10010"/>
            <a:gd name="connsiteY3" fmla="*/ 3539 h 10000"/>
            <a:gd name="connsiteX4" fmla="*/ 3548 w 10010"/>
            <a:gd name="connsiteY4" fmla="*/ 4181 h 10000"/>
            <a:gd name="connsiteX5" fmla="*/ 2883 w 10010"/>
            <a:gd name="connsiteY5" fmla="*/ 4378 h 10000"/>
            <a:gd name="connsiteX6" fmla="*/ 3855 w 10010"/>
            <a:gd name="connsiteY6" fmla="*/ 4538 h 10000"/>
            <a:gd name="connsiteX7" fmla="*/ 2838 w 10010"/>
            <a:gd name="connsiteY7" fmla="*/ 4758 h 10000"/>
            <a:gd name="connsiteX8" fmla="*/ 3634 w 10010"/>
            <a:gd name="connsiteY8" fmla="*/ 5342 h 10000"/>
            <a:gd name="connsiteX9" fmla="*/ 4168 w 10010"/>
            <a:gd name="connsiteY9" fmla="*/ 5912 h 10000"/>
            <a:gd name="connsiteX10" fmla="*/ 4782 w 10010"/>
            <a:gd name="connsiteY10" fmla="*/ 6568 h 10000"/>
            <a:gd name="connsiteX11" fmla="*/ 5042 w 10010"/>
            <a:gd name="connsiteY11" fmla="*/ 6971 h 10000"/>
            <a:gd name="connsiteX12" fmla="*/ 5501 w 10010"/>
            <a:gd name="connsiteY12" fmla="*/ 6985 h 10000"/>
            <a:gd name="connsiteX13" fmla="*/ 5728 w 10010"/>
            <a:gd name="connsiteY13" fmla="*/ 8667 h 10000"/>
            <a:gd name="connsiteX14" fmla="*/ 4878 w 10010"/>
            <a:gd name="connsiteY14" fmla="*/ 8847 h 10000"/>
            <a:gd name="connsiteX15" fmla="*/ 3479 w 10010"/>
            <a:gd name="connsiteY15" fmla="*/ 9389 h 10000"/>
            <a:gd name="connsiteX16" fmla="*/ 1258 w 10010"/>
            <a:gd name="connsiteY16" fmla="*/ 9700 h 10000"/>
            <a:gd name="connsiteX17" fmla="*/ 2806 w 10010"/>
            <a:gd name="connsiteY17" fmla="*/ 9981 h 10000"/>
            <a:gd name="connsiteX18" fmla="*/ 5014 w 10010"/>
            <a:gd name="connsiteY18" fmla="*/ 9956 h 10000"/>
            <a:gd name="connsiteX19" fmla="*/ 5814 w 10010"/>
            <a:gd name="connsiteY19" fmla="*/ 9800 h 10000"/>
            <a:gd name="connsiteX20" fmla="*/ 7972 w 10010"/>
            <a:gd name="connsiteY20" fmla="*/ 9536 h 10000"/>
            <a:gd name="connsiteX21" fmla="*/ 9903 w 10010"/>
            <a:gd name="connsiteY21" fmla="*/ 9141 h 10000"/>
            <a:gd name="connsiteX22" fmla="*/ 9641 w 10010"/>
            <a:gd name="connsiteY22" fmla="*/ 8908 h 10000"/>
            <a:gd name="connsiteX23" fmla="*/ 8593 w 10010"/>
            <a:gd name="connsiteY23" fmla="*/ 8589 h 10000"/>
            <a:gd name="connsiteX24" fmla="*/ 7766 w 10010"/>
            <a:gd name="connsiteY24" fmla="*/ 8564 h 10000"/>
            <a:gd name="connsiteX25" fmla="*/ 7730 w 10010"/>
            <a:gd name="connsiteY25" fmla="*/ 6972 h 10000"/>
            <a:gd name="connsiteX26" fmla="*/ 8097 w 10010"/>
            <a:gd name="connsiteY26" fmla="*/ 6927 h 10000"/>
            <a:gd name="connsiteX27" fmla="*/ 7914 w 10010"/>
            <a:gd name="connsiteY27" fmla="*/ 5879 h 10000"/>
            <a:gd name="connsiteX28" fmla="*/ 7977 w 10010"/>
            <a:gd name="connsiteY28" fmla="*/ 5513 h 10000"/>
            <a:gd name="connsiteX29" fmla="*/ 8453 w 10010"/>
            <a:gd name="connsiteY29" fmla="*/ 5062 h 10000"/>
            <a:gd name="connsiteX30" fmla="*/ 7987 w 10010"/>
            <a:gd name="connsiteY30" fmla="*/ 4856 h 10000"/>
            <a:gd name="connsiteX31" fmla="*/ 8281 w 10010"/>
            <a:gd name="connsiteY31" fmla="*/ 4781 h 10000"/>
            <a:gd name="connsiteX32" fmla="*/ 8102 w 10010"/>
            <a:gd name="connsiteY32" fmla="*/ 4621 h 10000"/>
            <a:gd name="connsiteX33" fmla="*/ 6880 w 10010"/>
            <a:gd name="connsiteY33" fmla="*/ 4518 h 10000"/>
            <a:gd name="connsiteX34" fmla="*/ 7529 w 10010"/>
            <a:gd name="connsiteY34" fmla="*/ 4312 h 10000"/>
            <a:gd name="connsiteX35" fmla="*/ 6399 w 10010"/>
            <a:gd name="connsiteY35" fmla="*/ 4156 h 10000"/>
            <a:gd name="connsiteX36" fmla="*/ 7905 w 10010"/>
            <a:gd name="connsiteY36" fmla="*/ 3843 h 10000"/>
            <a:gd name="connsiteX37" fmla="*/ 8975 w 10010"/>
            <a:gd name="connsiteY37" fmla="*/ 2726 h 10000"/>
            <a:gd name="connsiteX38" fmla="*/ 9459 w 10010"/>
            <a:gd name="connsiteY38" fmla="*/ 1630 h 10000"/>
            <a:gd name="connsiteX39" fmla="*/ 9502 w 10010"/>
            <a:gd name="connsiteY39" fmla="*/ 760 h 10000"/>
            <a:gd name="connsiteX40" fmla="*/ 8733 w 10010"/>
            <a:gd name="connsiteY40" fmla="*/ 0 h 10000"/>
            <a:gd name="connsiteX41" fmla="*/ 6586 w 10010"/>
            <a:gd name="connsiteY41" fmla="*/ 381 h 10000"/>
            <a:gd name="connsiteX42" fmla="*/ 2242 w 10010"/>
            <a:gd name="connsiteY42" fmla="*/ 711 h 10000"/>
            <a:gd name="connsiteX43" fmla="*/ 16 w 10010"/>
            <a:gd name="connsiteY43" fmla="*/ 1054 h 10000"/>
            <a:gd name="connsiteX0" fmla="*/ 16 w 10010"/>
            <a:gd name="connsiteY0" fmla="*/ 1054 h 10000"/>
            <a:gd name="connsiteX1" fmla="*/ 1265 w 10010"/>
            <a:gd name="connsiteY1" fmla="*/ 1415 h 10000"/>
            <a:gd name="connsiteX2" fmla="*/ 1639 w 10010"/>
            <a:gd name="connsiteY2" fmla="*/ 2354 h 10000"/>
            <a:gd name="connsiteX3" fmla="*/ 2304 w 10010"/>
            <a:gd name="connsiteY3" fmla="*/ 3539 h 10000"/>
            <a:gd name="connsiteX4" fmla="*/ 3548 w 10010"/>
            <a:gd name="connsiteY4" fmla="*/ 4181 h 10000"/>
            <a:gd name="connsiteX5" fmla="*/ 2883 w 10010"/>
            <a:gd name="connsiteY5" fmla="*/ 4378 h 10000"/>
            <a:gd name="connsiteX6" fmla="*/ 3855 w 10010"/>
            <a:gd name="connsiteY6" fmla="*/ 4538 h 10000"/>
            <a:gd name="connsiteX7" fmla="*/ 2838 w 10010"/>
            <a:gd name="connsiteY7" fmla="*/ 4758 h 10000"/>
            <a:gd name="connsiteX8" fmla="*/ 3634 w 10010"/>
            <a:gd name="connsiteY8" fmla="*/ 5342 h 10000"/>
            <a:gd name="connsiteX9" fmla="*/ 4168 w 10010"/>
            <a:gd name="connsiteY9" fmla="*/ 5912 h 10000"/>
            <a:gd name="connsiteX10" fmla="*/ 4782 w 10010"/>
            <a:gd name="connsiteY10" fmla="*/ 6568 h 10000"/>
            <a:gd name="connsiteX11" fmla="*/ 5042 w 10010"/>
            <a:gd name="connsiteY11" fmla="*/ 6971 h 10000"/>
            <a:gd name="connsiteX12" fmla="*/ 5501 w 10010"/>
            <a:gd name="connsiteY12" fmla="*/ 6985 h 10000"/>
            <a:gd name="connsiteX13" fmla="*/ 5728 w 10010"/>
            <a:gd name="connsiteY13" fmla="*/ 8667 h 10000"/>
            <a:gd name="connsiteX14" fmla="*/ 4878 w 10010"/>
            <a:gd name="connsiteY14" fmla="*/ 8847 h 10000"/>
            <a:gd name="connsiteX15" fmla="*/ 3479 w 10010"/>
            <a:gd name="connsiteY15" fmla="*/ 9389 h 10000"/>
            <a:gd name="connsiteX16" fmla="*/ 1258 w 10010"/>
            <a:gd name="connsiteY16" fmla="*/ 9700 h 10000"/>
            <a:gd name="connsiteX17" fmla="*/ 2806 w 10010"/>
            <a:gd name="connsiteY17" fmla="*/ 9981 h 10000"/>
            <a:gd name="connsiteX18" fmla="*/ 5014 w 10010"/>
            <a:gd name="connsiteY18" fmla="*/ 9956 h 10000"/>
            <a:gd name="connsiteX19" fmla="*/ 5814 w 10010"/>
            <a:gd name="connsiteY19" fmla="*/ 9800 h 10000"/>
            <a:gd name="connsiteX20" fmla="*/ 7972 w 10010"/>
            <a:gd name="connsiteY20" fmla="*/ 9536 h 10000"/>
            <a:gd name="connsiteX21" fmla="*/ 9903 w 10010"/>
            <a:gd name="connsiteY21" fmla="*/ 9141 h 10000"/>
            <a:gd name="connsiteX22" fmla="*/ 9641 w 10010"/>
            <a:gd name="connsiteY22" fmla="*/ 8908 h 10000"/>
            <a:gd name="connsiteX23" fmla="*/ 8593 w 10010"/>
            <a:gd name="connsiteY23" fmla="*/ 8589 h 10000"/>
            <a:gd name="connsiteX24" fmla="*/ 7766 w 10010"/>
            <a:gd name="connsiteY24" fmla="*/ 8564 h 10000"/>
            <a:gd name="connsiteX25" fmla="*/ 7730 w 10010"/>
            <a:gd name="connsiteY25" fmla="*/ 6972 h 10000"/>
            <a:gd name="connsiteX26" fmla="*/ 8097 w 10010"/>
            <a:gd name="connsiteY26" fmla="*/ 6927 h 10000"/>
            <a:gd name="connsiteX27" fmla="*/ 7914 w 10010"/>
            <a:gd name="connsiteY27" fmla="*/ 5879 h 10000"/>
            <a:gd name="connsiteX28" fmla="*/ 7977 w 10010"/>
            <a:gd name="connsiteY28" fmla="*/ 5513 h 10000"/>
            <a:gd name="connsiteX29" fmla="*/ 8453 w 10010"/>
            <a:gd name="connsiteY29" fmla="*/ 5062 h 10000"/>
            <a:gd name="connsiteX30" fmla="*/ 7987 w 10010"/>
            <a:gd name="connsiteY30" fmla="*/ 4856 h 10000"/>
            <a:gd name="connsiteX31" fmla="*/ 8281 w 10010"/>
            <a:gd name="connsiteY31" fmla="*/ 4781 h 10000"/>
            <a:gd name="connsiteX32" fmla="*/ 8102 w 10010"/>
            <a:gd name="connsiteY32" fmla="*/ 4621 h 10000"/>
            <a:gd name="connsiteX33" fmla="*/ 6880 w 10010"/>
            <a:gd name="connsiteY33" fmla="*/ 4518 h 10000"/>
            <a:gd name="connsiteX34" fmla="*/ 7529 w 10010"/>
            <a:gd name="connsiteY34" fmla="*/ 4312 h 10000"/>
            <a:gd name="connsiteX35" fmla="*/ 6399 w 10010"/>
            <a:gd name="connsiteY35" fmla="*/ 4156 h 10000"/>
            <a:gd name="connsiteX36" fmla="*/ 7905 w 10010"/>
            <a:gd name="connsiteY36" fmla="*/ 3843 h 10000"/>
            <a:gd name="connsiteX37" fmla="*/ 8975 w 10010"/>
            <a:gd name="connsiteY37" fmla="*/ 2726 h 10000"/>
            <a:gd name="connsiteX38" fmla="*/ 9459 w 10010"/>
            <a:gd name="connsiteY38" fmla="*/ 1630 h 10000"/>
            <a:gd name="connsiteX39" fmla="*/ 9502 w 10010"/>
            <a:gd name="connsiteY39" fmla="*/ 760 h 10000"/>
            <a:gd name="connsiteX40" fmla="*/ 8733 w 10010"/>
            <a:gd name="connsiteY40" fmla="*/ 0 h 10000"/>
            <a:gd name="connsiteX41" fmla="*/ 6586 w 10010"/>
            <a:gd name="connsiteY41" fmla="*/ 381 h 10000"/>
            <a:gd name="connsiteX42" fmla="*/ 2242 w 10010"/>
            <a:gd name="connsiteY42" fmla="*/ 711 h 10000"/>
            <a:gd name="connsiteX43" fmla="*/ 16 w 10010"/>
            <a:gd name="connsiteY43" fmla="*/ 1054 h 10000"/>
            <a:gd name="connsiteX0" fmla="*/ 16 w 10007"/>
            <a:gd name="connsiteY0" fmla="*/ 1054 h 10000"/>
            <a:gd name="connsiteX1" fmla="*/ 1265 w 10007"/>
            <a:gd name="connsiteY1" fmla="*/ 1415 h 10000"/>
            <a:gd name="connsiteX2" fmla="*/ 1639 w 10007"/>
            <a:gd name="connsiteY2" fmla="*/ 2354 h 10000"/>
            <a:gd name="connsiteX3" fmla="*/ 2304 w 10007"/>
            <a:gd name="connsiteY3" fmla="*/ 3539 h 10000"/>
            <a:gd name="connsiteX4" fmla="*/ 3548 w 10007"/>
            <a:gd name="connsiteY4" fmla="*/ 4181 h 10000"/>
            <a:gd name="connsiteX5" fmla="*/ 2883 w 10007"/>
            <a:gd name="connsiteY5" fmla="*/ 4378 h 10000"/>
            <a:gd name="connsiteX6" fmla="*/ 3855 w 10007"/>
            <a:gd name="connsiteY6" fmla="*/ 4538 h 10000"/>
            <a:gd name="connsiteX7" fmla="*/ 2838 w 10007"/>
            <a:gd name="connsiteY7" fmla="*/ 4758 h 10000"/>
            <a:gd name="connsiteX8" fmla="*/ 3634 w 10007"/>
            <a:gd name="connsiteY8" fmla="*/ 5342 h 10000"/>
            <a:gd name="connsiteX9" fmla="*/ 4168 w 10007"/>
            <a:gd name="connsiteY9" fmla="*/ 5912 h 10000"/>
            <a:gd name="connsiteX10" fmla="*/ 4782 w 10007"/>
            <a:gd name="connsiteY10" fmla="*/ 6568 h 10000"/>
            <a:gd name="connsiteX11" fmla="*/ 5042 w 10007"/>
            <a:gd name="connsiteY11" fmla="*/ 6971 h 10000"/>
            <a:gd name="connsiteX12" fmla="*/ 5501 w 10007"/>
            <a:gd name="connsiteY12" fmla="*/ 6985 h 10000"/>
            <a:gd name="connsiteX13" fmla="*/ 5728 w 10007"/>
            <a:gd name="connsiteY13" fmla="*/ 8667 h 10000"/>
            <a:gd name="connsiteX14" fmla="*/ 4878 w 10007"/>
            <a:gd name="connsiteY14" fmla="*/ 8847 h 10000"/>
            <a:gd name="connsiteX15" fmla="*/ 3479 w 10007"/>
            <a:gd name="connsiteY15" fmla="*/ 9389 h 10000"/>
            <a:gd name="connsiteX16" fmla="*/ 1258 w 10007"/>
            <a:gd name="connsiteY16" fmla="*/ 9700 h 10000"/>
            <a:gd name="connsiteX17" fmla="*/ 2806 w 10007"/>
            <a:gd name="connsiteY17" fmla="*/ 9981 h 10000"/>
            <a:gd name="connsiteX18" fmla="*/ 5014 w 10007"/>
            <a:gd name="connsiteY18" fmla="*/ 9956 h 10000"/>
            <a:gd name="connsiteX19" fmla="*/ 5814 w 10007"/>
            <a:gd name="connsiteY19" fmla="*/ 9800 h 10000"/>
            <a:gd name="connsiteX20" fmla="*/ 7972 w 10007"/>
            <a:gd name="connsiteY20" fmla="*/ 9536 h 10000"/>
            <a:gd name="connsiteX21" fmla="*/ 9903 w 10007"/>
            <a:gd name="connsiteY21" fmla="*/ 9141 h 10000"/>
            <a:gd name="connsiteX22" fmla="*/ 9641 w 10007"/>
            <a:gd name="connsiteY22" fmla="*/ 8908 h 10000"/>
            <a:gd name="connsiteX23" fmla="*/ 8703 w 10007"/>
            <a:gd name="connsiteY23" fmla="*/ 8572 h 10000"/>
            <a:gd name="connsiteX24" fmla="*/ 7766 w 10007"/>
            <a:gd name="connsiteY24" fmla="*/ 8564 h 10000"/>
            <a:gd name="connsiteX25" fmla="*/ 7730 w 10007"/>
            <a:gd name="connsiteY25" fmla="*/ 6972 h 10000"/>
            <a:gd name="connsiteX26" fmla="*/ 8097 w 10007"/>
            <a:gd name="connsiteY26" fmla="*/ 6927 h 10000"/>
            <a:gd name="connsiteX27" fmla="*/ 7914 w 10007"/>
            <a:gd name="connsiteY27" fmla="*/ 5879 h 10000"/>
            <a:gd name="connsiteX28" fmla="*/ 7977 w 10007"/>
            <a:gd name="connsiteY28" fmla="*/ 5513 h 10000"/>
            <a:gd name="connsiteX29" fmla="*/ 8453 w 10007"/>
            <a:gd name="connsiteY29" fmla="*/ 5062 h 10000"/>
            <a:gd name="connsiteX30" fmla="*/ 7987 w 10007"/>
            <a:gd name="connsiteY30" fmla="*/ 4856 h 10000"/>
            <a:gd name="connsiteX31" fmla="*/ 8281 w 10007"/>
            <a:gd name="connsiteY31" fmla="*/ 4781 h 10000"/>
            <a:gd name="connsiteX32" fmla="*/ 8102 w 10007"/>
            <a:gd name="connsiteY32" fmla="*/ 4621 h 10000"/>
            <a:gd name="connsiteX33" fmla="*/ 6880 w 10007"/>
            <a:gd name="connsiteY33" fmla="*/ 4518 h 10000"/>
            <a:gd name="connsiteX34" fmla="*/ 7529 w 10007"/>
            <a:gd name="connsiteY34" fmla="*/ 4312 h 10000"/>
            <a:gd name="connsiteX35" fmla="*/ 6399 w 10007"/>
            <a:gd name="connsiteY35" fmla="*/ 4156 h 10000"/>
            <a:gd name="connsiteX36" fmla="*/ 7905 w 10007"/>
            <a:gd name="connsiteY36" fmla="*/ 3843 h 10000"/>
            <a:gd name="connsiteX37" fmla="*/ 8975 w 10007"/>
            <a:gd name="connsiteY37" fmla="*/ 2726 h 10000"/>
            <a:gd name="connsiteX38" fmla="*/ 9459 w 10007"/>
            <a:gd name="connsiteY38" fmla="*/ 1630 h 10000"/>
            <a:gd name="connsiteX39" fmla="*/ 9502 w 10007"/>
            <a:gd name="connsiteY39" fmla="*/ 760 h 10000"/>
            <a:gd name="connsiteX40" fmla="*/ 8733 w 10007"/>
            <a:gd name="connsiteY40" fmla="*/ 0 h 10000"/>
            <a:gd name="connsiteX41" fmla="*/ 6586 w 10007"/>
            <a:gd name="connsiteY41" fmla="*/ 381 h 10000"/>
            <a:gd name="connsiteX42" fmla="*/ 2242 w 10007"/>
            <a:gd name="connsiteY42" fmla="*/ 711 h 10000"/>
            <a:gd name="connsiteX43" fmla="*/ 16 w 10007"/>
            <a:gd name="connsiteY43" fmla="*/ 1054 h 10000"/>
            <a:gd name="connsiteX0" fmla="*/ 16 w 9983"/>
            <a:gd name="connsiteY0" fmla="*/ 1054 h 10000"/>
            <a:gd name="connsiteX1" fmla="*/ 1265 w 9983"/>
            <a:gd name="connsiteY1" fmla="*/ 1415 h 10000"/>
            <a:gd name="connsiteX2" fmla="*/ 1639 w 9983"/>
            <a:gd name="connsiteY2" fmla="*/ 2354 h 10000"/>
            <a:gd name="connsiteX3" fmla="*/ 2304 w 9983"/>
            <a:gd name="connsiteY3" fmla="*/ 3539 h 10000"/>
            <a:gd name="connsiteX4" fmla="*/ 3548 w 9983"/>
            <a:gd name="connsiteY4" fmla="*/ 4181 h 10000"/>
            <a:gd name="connsiteX5" fmla="*/ 2883 w 9983"/>
            <a:gd name="connsiteY5" fmla="*/ 4378 h 10000"/>
            <a:gd name="connsiteX6" fmla="*/ 3855 w 9983"/>
            <a:gd name="connsiteY6" fmla="*/ 4538 h 10000"/>
            <a:gd name="connsiteX7" fmla="*/ 2838 w 9983"/>
            <a:gd name="connsiteY7" fmla="*/ 4758 h 10000"/>
            <a:gd name="connsiteX8" fmla="*/ 3634 w 9983"/>
            <a:gd name="connsiteY8" fmla="*/ 5342 h 10000"/>
            <a:gd name="connsiteX9" fmla="*/ 4168 w 9983"/>
            <a:gd name="connsiteY9" fmla="*/ 5912 h 10000"/>
            <a:gd name="connsiteX10" fmla="*/ 4782 w 9983"/>
            <a:gd name="connsiteY10" fmla="*/ 6568 h 10000"/>
            <a:gd name="connsiteX11" fmla="*/ 5042 w 9983"/>
            <a:gd name="connsiteY11" fmla="*/ 6971 h 10000"/>
            <a:gd name="connsiteX12" fmla="*/ 5501 w 9983"/>
            <a:gd name="connsiteY12" fmla="*/ 6985 h 10000"/>
            <a:gd name="connsiteX13" fmla="*/ 5728 w 9983"/>
            <a:gd name="connsiteY13" fmla="*/ 8667 h 10000"/>
            <a:gd name="connsiteX14" fmla="*/ 4878 w 9983"/>
            <a:gd name="connsiteY14" fmla="*/ 8847 h 10000"/>
            <a:gd name="connsiteX15" fmla="*/ 3479 w 9983"/>
            <a:gd name="connsiteY15" fmla="*/ 9389 h 10000"/>
            <a:gd name="connsiteX16" fmla="*/ 1258 w 9983"/>
            <a:gd name="connsiteY16" fmla="*/ 9700 h 10000"/>
            <a:gd name="connsiteX17" fmla="*/ 2806 w 9983"/>
            <a:gd name="connsiteY17" fmla="*/ 9981 h 10000"/>
            <a:gd name="connsiteX18" fmla="*/ 5014 w 9983"/>
            <a:gd name="connsiteY18" fmla="*/ 9956 h 10000"/>
            <a:gd name="connsiteX19" fmla="*/ 5814 w 9983"/>
            <a:gd name="connsiteY19" fmla="*/ 9800 h 10000"/>
            <a:gd name="connsiteX20" fmla="*/ 7972 w 9983"/>
            <a:gd name="connsiteY20" fmla="*/ 9536 h 10000"/>
            <a:gd name="connsiteX21" fmla="*/ 9903 w 9983"/>
            <a:gd name="connsiteY21" fmla="*/ 9141 h 10000"/>
            <a:gd name="connsiteX22" fmla="*/ 9531 w 9983"/>
            <a:gd name="connsiteY22" fmla="*/ 8921 h 10000"/>
            <a:gd name="connsiteX23" fmla="*/ 8703 w 9983"/>
            <a:gd name="connsiteY23" fmla="*/ 8572 h 10000"/>
            <a:gd name="connsiteX24" fmla="*/ 7766 w 9983"/>
            <a:gd name="connsiteY24" fmla="*/ 8564 h 10000"/>
            <a:gd name="connsiteX25" fmla="*/ 7730 w 9983"/>
            <a:gd name="connsiteY25" fmla="*/ 6972 h 10000"/>
            <a:gd name="connsiteX26" fmla="*/ 8097 w 9983"/>
            <a:gd name="connsiteY26" fmla="*/ 6927 h 10000"/>
            <a:gd name="connsiteX27" fmla="*/ 7914 w 9983"/>
            <a:gd name="connsiteY27" fmla="*/ 5879 h 10000"/>
            <a:gd name="connsiteX28" fmla="*/ 7977 w 9983"/>
            <a:gd name="connsiteY28" fmla="*/ 5513 h 10000"/>
            <a:gd name="connsiteX29" fmla="*/ 8453 w 9983"/>
            <a:gd name="connsiteY29" fmla="*/ 5062 h 10000"/>
            <a:gd name="connsiteX30" fmla="*/ 7987 w 9983"/>
            <a:gd name="connsiteY30" fmla="*/ 4856 h 10000"/>
            <a:gd name="connsiteX31" fmla="*/ 8281 w 9983"/>
            <a:gd name="connsiteY31" fmla="*/ 4781 h 10000"/>
            <a:gd name="connsiteX32" fmla="*/ 8102 w 9983"/>
            <a:gd name="connsiteY32" fmla="*/ 4621 h 10000"/>
            <a:gd name="connsiteX33" fmla="*/ 6880 w 9983"/>
            <a:gd name="connsiteY33" fmla="*/ 4518 h 10000"/>
            <a:gd name="connsiteX34" fmla="*/ 7529 w 9983"/>
            <a:gd name="connsiteY34" fmla="*/ 4312 h 10000"/>
            <a:gd name="connsiteX35" fmla="*/ 6399 w 9983"/>
            <a:gd name="connsiteY35" fmla="*/ 4156 h 10000"/>
            <a:gd name="connsiteX36" fmla="*/ 7905 w 9983"/>
            <a:gd name="connsiteY36" fmla="*/ 3843 h 10000"/>
            <a:gd name="connsiteX37" fmla="*/ 8975 w 9983"/>
            <a:gd name="connsiteY37" fmla="*/ 2726 h 10000"/>
            <a:gd name="connsiteX38" fmla="*/ 9459 w 9983"/>
            <a:gd name="connsiteY38" fmla="*/ 1630 h 10000"/>
            <a:gd name="connsiteX39" fmla="*/ 9502 w 9983"/>
            <a:gd name="connsiteY39" fmla="*/ 760 h 10000"/>
            <a:gd name="connsiteX40" fmla="*/ 8733 w 9983"/>
            <a:gd name="connsiteY40" fmla="*/ 0 h 10000"/>
            <a:gd name="connsiteX41" fmla="*/ 6586 w 9983"/>
            <a:gd name="connsiteY41" fmla="*/ 381 h 10000"/>
            <a:gd name="connsiteX42" fmla="*/ 2242 w 9983"/>
            <a:gd name="connsiteY42" fmla="*/ 711 h 10000"/>
            <a:gd name="connsiteX43" fmla="*/ 16 w 9983"/>
            <a:gd name="connsiteY43" fmla="*/ 1054 h 10000"/>
            <a:gd name="connsiteX0" fmla="*/ 16 w 9944"/>
            <a:gd name="connsiteY0" fmla="*/ 1054 h 10000"/>
            <a:gd name="connsiteX1" fmla="*/ 1267 w 9944"/>
            <a:gd name="connsiteY1" fmla="*/ 1415 h 10000"/>
            <a:gd name="connsiteX2" fmla="*/ 1642 w 9944"/>
            <a:gd name="connsiteY2" fmla="*/ 2354 h 10000"/>
            <a:gd name="connsiteX3" fmla="*/ 2308 w 9944"/>
            <a:gd name="connsiteY3" fmla="*/ 3539 h 10000"/>
            <a:gd name="connsiteX4" fmla="*/ 3554 w 9944"/>
            <a:gd name="connsiteY4" fmla="*/ 4181 h 10000"/>
            <a:gd name="connsiteX5" fmla="*/ 2888 w 9944"/>
            <a:gd name="connsiteY5" fmla="*/ 4378 h 10000"/>
            <a:gd name="connsiteX6" fmla="*/ 3862 w 9944"/>
            <a:gd name="connsiteY6" fmla="*/ 4538 h 10000"/>
            <a:gd name="connsiteX7" fmla="*/ 2843 w 9944"/>
            <a:gd name="connsiteY7" fmla="*/ 4758 h 10000"/>
            <a:gd name="connsiteX8" fmla="*/ 3640 w 9944"/>
            <a:gd name="connsiteY8" fmla="*/ 5342 h 10000"/>
            <a:gd name="connsiteX9" fmla="*/ 4175 w 9944"/>
            <a:gd name="connsiteY9" fmla="*/ 5912 h 10000"/>
            <a:gd name="connsiteX10" fmla="*/ 4790 w 9944"/>
            <a:gd name="connsiteY10" fmla="*/ 6568 h 10000"/>
            <a:gd name="connsiteX11" fmla="*/ 5051 w 9944"/>
            <a:gd name="connsiteY11" fmla="*/ 6971 h 10000"/>
            <a:gd name="connsiteX12" fmla="*/ 5510 w 9944"/>
            <a:gd name="connsiteY12" fmla="*/ 6985 h 10000"/>
            <a:gd name="connsiteX13" fmla="*/ 5738 w 9944"/>
            <a:gd name="connsiteY13" fmla="*/ 8667 h 10000"/>
            <a:gd name="connsiteX14" fmla="*/ 4886 w 9944"/>
            <a:gd name="connsiteY14" fmla="*/ 8847 h 10000"/>
            <a:gd name="connsiteX15" fmla="*/ 3485 w 9944"/>
            <a:gd name="connsiteY15" fmla="*/ 9389 h 10000"/>
            <a:gd name="connsiteX16" fmla="*/ 1260 w 9944"/>
            <a:gd name="connsiteY16" fmla="*/ 9700 h 10000"/>
            <a:gd name="connsiteX17" fmla="*/ 2811 w 9944"/>
            <a:gd name="connsiteY17" fmla="*/ 9981 h 10000"/>
            <a:gd name="connsiteX18" fmla="*/ 5023 w 9944"/>
            <a:gd name="connsiteY18" fmla="*/ 9956 h 10000"/>
            <a:gd name="connsiteX19" fmla="*/ 5824 w 9944"/>
            <a:gd name="connsiteY19" fmla="*/ 9800 h 10000"/>
            <a:gd name="connsiteX20" fmla="*/ 7986 w 9944"/>
            <a:gd name="connsiteY20" fmla="*/ 9536 h 10000"/>
            <a:gd name="connsiteX21" fmla="*/ 9920 w 9944"/>
            <a:gd name="connsiteY21" fmla="*/ 9141 h 10000"/>
            <a:gd name="connsiteX22" fmla="*/ 9063 w 9944"/>
            <a:gd name="connsiteY22" fmla="*/ 8865 h 10000"/>
            <a:gd name="connsiteX23" fmla="*/ 8718 w 9944"/>
            <a:gd name="connsiteY23" fmla="*/ 8572 h 10000"/>
            <a:gd name="connsiteX24" fmla="*/ 7779 w 9944"/>
            <a:gd name="connsiteY24" fmla="*/ 8564 h 10000"/>
            <a:gd name="connsiteX25" fmla="*/ 7743 w 9944"/>
            <a:gd name="connsiteY25" fmla="*/ 6972 h 10000"/>
            <a:gd name="connsiteX26" fmla="*/ 8111 w 9944"/>
            <a:gd name="connsiteY26" fmla="*/ 6927 h 10000"/>
            <a:gd name="connsiteX27" fmla="*/ 7927 w 9944"/>
            <a:gd name="connsiteY27" fmla="*/ 5879 h 10000"/>
            <a:gd name="connsiteX28" fmla="*/ 7991 w 9944"/>
            <a:gd name="connsiteY28" fmla="*/ 5513 h 10000"/>
            <a:gd name="connsiteX29" fmla="*/ 8467 w 9944"/>
            <a:gd name="connsiteY29" fmla="*/ 5062 h 10000"/>
            <a:gd name="connsiteX30" fmla="*/ 8001 w 9944"/>
            <a:gd name="connsiteY30" fmla="*/ 4856 h 10000"/>
            <a:gd name="connsiteX31" fmla="*/ 8295 w 9944"/>
            <a:gd name="connsiteY31" fmla="*/ 4781 h 10000"/>
            <a:gd name="connsiteX32" fmla="*/ 8116 w 9944"/>
            <a:gd name="connsiteY32" fmla="*/ 4621 h 10000"/>
            <a:gd name="connsiteX33" fmla="*/ 6892 w 9944"/>
            <a:gd name="connsiteY33" fmla="*/ 4518 h 10000"/>
            <a:gd name="connsiteX34" fmla="*/ 7542 w 9944"/>
            <a:gd name="connsiteY34" fmla="*/ 4312 h 10000"/>
            <a:gd name="connsiteX35" fmla="*/ 6410 w 9944"/>
            <a:gd name="connsiteY35" fmla="*/ 4156 h 10000"/>
            <a:gd name="connsiteX36" fmla="*/ 7918 w 9944"/>
            <a:gd name="connsiteY36" fmla="*/ 3843 h 10000"/>
            <a:gd name="connsiteX37" fmla="*/ 8990 w 9944"/>
            <a:gd name="connsiteY37" fmla="*/ 2726 h 10000"/>
            <a:gd name="connsiteX38" fmla="*/ 9475 w 9944"/>
            <a:gd name="connsiteY38" fmla="*/ 1630 h 10000"/>
            <a:gd name="connsiteX39" fmla="*/ 9518 w 9944"/>
            <a:gd name="connsiteY39" fmla="*/ 760 h 10000"/>
            <a:gd name="connsiteX40" fmla="*/ 8748 w 9944"/>
            <a:gd name="connsiteY40" fmla="*/ 0 h 10000"/>
            <a:gd name="connsiteX41" fmla="*/ 6597 w 9944"/>
            <a:gd name="connsiteY41" fmla="*/ 381 h 10000"/>
            <a:gd name="connsiteX42" fmla="*/ 2246 w 9944"/>
            <a:gd name="connsiteY42" fmla="*/ 711 h 10000"/>
            <a:gd name="connsiteX43" fmla="*/ 16 w 9944"/>
            <a:gd name="connsiteY43" fmla="*/ 1054 h 10000"/>
            <a:gd name="connsiteX0" fmla="*/ 16 w 9634"/>
            <a:gd name="connsiteY0" fmla="*/ 1054 h 10000"/>
            <a:gd name="connsiteX1" fmla="*/ 1274 w 9634"/>
            <a:gd name="connsiteY1" fmla="*/ 1415 h 10000"/>
            <a:gd name="connsiteX2" fmla="*/ 1651 w 9634"/>
            <a:gd name="connsiteY2" fmla="*/ 2354 h 10000"/>
            <a:gd name="connsiteX3" fmla="*/ 2321 w 9634"/>
            <a:gd name="connsiteY3" fmla="*/ 3539 h 10000"/>
            <a:gd name="connsiteX4" fmla="*/ 3574 w 9634"/>
            <a:gd name="connsiteY4" fmla="*/ 4181 h 10000"/>
            <a:gd name="connsiteX5" fmla="*/ 2904 w 9634"/>
            <a:gd name="connsiteY5" fmla="*/ 4378 h 10000"/>
            <a:gd name="connsiteX6" fmla="*/ 3884 w 9634"/>
            <a:gd name="connsiteY6" fmla="*/ 4538 h 10000"/>
            <a:gd name="connsiteX7" fmla="*/ 2859 w 9634"/>
            <a:gd name="connsiteY7" fmla="*/ 4758 h 10000"/>
            <a:gd name="connsiteX8" fmla="*/ 3660 w 9634"/>
            <a:gd name="connsiteY8" fmla="*/ 5342 h 10000"/>
            <a:gd name="connsiteX9" fmla="*/ 4199 w 9634"/>
            <a:gd name="connsiteY9" fmla="*/ 5912 h 10000"/>
            <a:gd name="connsiteX10" fmla="*/ 4817 w 9634"/>
            <a:gd name="connsiteY10" fmla="*/ 6568 h 10000"/>
            <a:gd name="connsiteX11" fmla="*/ 5079 w 9634"/>
            <a:gd name="connsiteY11" fmla="*/ 6971 h 10000"/>
            <a:gd name="connsiteX12" fmla="*/ 5541 w 9634"/>
            <a:gd name="connsiteY12" fmla="*/ 6985 h 10000"/>
            <a:gd name="connsiteX13" fmla="*/ 5770 w 9634"/>
            <a:gd name="connsiteY13" fmla="*/ 8667 h 10000"/>
            <a:gd name="connsiteX14" fmla="*/ 4914 w 9634"/>
            <a:gd name="connsiteY14" fmla="*/ 8847 h 10000"/>
            <a:gd name="connsiteX15" fmla="*/ 3505 w 9634"/>
            <a:gd name="connsiteY15" fmla="*/ 9389 h 10000"/>
            <a:gd name="connsiteX16" fmla="*/ 1267 w 9634"/>
            <a:gd name="connsiteY16" fmla="*/ 9700 h 10000"/>
            <a:gd name="connsiteX17" fmla="*/ 2827 w 9634"/>
            <a:gd name="connsiteY17" fmla="*/ 9981 h 10000"/>
            <a:gd name="connsiteX18" fmla="*/ 5051 w 9634"/>
            <a:gd name="connsiteY18" fmla="*/ 9956 h 10000"/>
            <a:gd name="connsiteX19" fmla="*/ 5857 w 9634"/>
            <a:gd name="connsiteY19" fmla="*/ 9800 h 10000"/>
            <a:gd name="connsiteX20" fmla="*/ 8031 w 9634"/>
            <a:gd name="connsiteY20" fmla="*/ 9536 h 10000"/>
            <a:gd name="connsiteX21" fmla="*/ 9290 w 9634"/>
            <a:gd name="connsiteY21" fmla="*/ 9072 h 10000"/>
            <a:gd name="connsiteX22" fmla="*/ 9114 w 9634"/>
            <a:gd name="connsiteY22" fmla="*/ 8865 h 10000"/>
            <a:gd name="connsiteX23" fmla="*/ 8767 w 9634"/>
            <a:gd name="connsiteY23" fmla="*/ 8572 h 10000"/>
            <a:gd name="connsiteX24" fmla="*/ 7823 w 9634"/>
            <a:gd name="connsiteY24" fmla="*/ 8564 h 10000"/>
            <a:gd name="connsiteX25" fmla="*/ 7787 w 9634"/>
            <a:gd name="connsiteY25" fmla="*/ 6972 h 10000"/>
            <a:gd name="connsiteX26" fmla="*/ 8157 w 9634"/>
            <a:gd name="connsiteY26" fmla="*/ 6927 h 10000"/>
            <a:gd name="connsiteX27" fmla="*/ 7972 w 9634"/>
            <a:gd name="connsiteY27" fmla="*/ 5879 h 10000"/>
            <a:gd name="connsiteX28" fmla="*/ 8036 w 9634"/>
            <a:gd name="connsiteY28" fmla="*/ 5513 h 10000"/>
            <a:gd name="connsiteX29" fmla="*/ 8515 w 9634"/>
            <a:gd name="connsiteY29" fmla="*/ 5062 h 10000"/>
            <a:gd name="connsiteX30" fmla="*/ 8046 w 9634"/>
            <a:gd name="connsiteY30" fmla="*/ 4856 h 10000"/>
            <a:gd name="connsiteX31" fmla="*/ 8342 w 9634"/>
            <a:gd name="connsiteY31" fmla="*/ 4781 h 10000"/>
            <a:gd name="connsiteX32" fmla="*/ 8162 w 9634"/>
            <a:gd name="connsiteY32" fmla="*/ 4621 h 10000"/>
            <a:gd name="connsiteX33" fmla="*/ 6931 w 9634"/>
            <a:gd name="connsiteY33" fmla="*/ 4518 h 10000"/>
            <a:gd name="connsiteX34" fmla="*/ 7584 w 9634"/>
            <a:gd name="connsiteY34" fmla="*/ 4312 h 10000"/>
            <a:gd name="connsiteX35" fmla="*/ 6446 w 9634"/>
            <a:gd name="connsiteY35" fmla="*/ 4156 h 10000"/>
            <a:gd name="connsiteX36" fmla="*/ 7963 w 9634"/>
            <a:gd name="connsiteY36" fmla="*/ 3843 h 10000"/>
            <a:gd name="connsiteX37" fmla="*/ 9041 w 9634"/>
            <a:gd name="connsiteY37" fmla="*/ 2726 h 10000"/>
            <a:gd name="connsiteX38" fmla="*/ 9528 w 9634"/>
            <a:gd name="connsiteY38" fmla="*/ 1630 h 10000"/>
            <a:gd name="connsiteX39" fmla="*/ 9572 w 9634"/>
            <a:gd name="connsiteY39" fmla="*/ 760 h 10000"/>
            <a:gd name="connsiteX40" fmla="*/ 8797 w 9634"/>
            <a:gd name="connsiteY40" fmla="*/ 0 h 10000"/>
            <a:gd name="connsiteX41" fmla="*/ 6634 w 9634"/>
            <a:gd name="connsiteY41" fmla="*/ 381 h 10000"/>
            <a:gd name="connsiteX42" fmla="*/ 2259 w 9634"/>
            <a:gd name="connsiteY42" fmla="*/ 711 h 10000"/>
            <a:gd name="connsiteX43" fmla="*/ 16 w 9634"/>
            <a:gd name="connsiteY43" fmla="*/ 1054 h 10000"/>
            <a:gd name="connsiteX0" fmla="*/ 17 w 10000"/>
            <a:gd name="connsiteY0" fmla="*/ 1054 h 10000"/>
            <a:gd name="connsiteX1" fmla="*/ 1322 w 10000"/>
            <a:gd name="connsiteY1" fmla="*/ 1415 h 10000"/>
            <a:gd name="connsiteX2" fmla="*/ 1714 w 10000"/>
            <a:gd name="connsiteY2" fmla="*/ 2354 h 10000"/>
            <a:gd name="connsiteX3" fmla="*/ 2409 w 10000"/>
            <a:gd name="connsiteY3" fmla="*/ 3539 h 10000"/>
            <a:gd name="connsiteX4" fmla="*/ 3710 w 10000"/>
            <a:gd name="connsiteY4" fmla="*/ 4181 h 10000"/>
            <a:gd name="connsiteX5" fmla="*/ 3014 w 10000"/>
            <a:gd name="connsiteY5" fmla="*/ 4378 h 10000"/>
            <a:gd name="connsiteX6" fmla="*/ 4032 w 10000"/>
            <a:gd name="connsiteY6" fmla="*/ 4538 h 10000"/>
            <a:gd name="connsiteX7" fmla="*/ 2968 w 10000"/>
            <a:gd name="connsiteY7" fmla="*/ 4758 h 10000"/>
            <a:gd name="connsiteX8" fmla="*/ 3799 w 10000"/>
            <a:gd name="connsiteY8" fmla="*/ 5342 h 10000"/>
            <a:gd name="connsiteX9" fmla="*/ 4359 w 10000"/>
            <a:gd name="connsiteY9" fmla="*/ 5912 h 10000"/>
            <a:gd name="connsiteX10" fmla="*/ 5000 w 10000"/>
            <a:gd name="connsiteY10" fmla="*/ 6568 h 10000"/>
            <a:gd name="connsiteX11" fmla="*/ 5272 w 10000"/>
            <a:gd name="connsiteY11" fmla="*/ 6971 h 10000"/>
            <a:gd name="connsiteX12" fmla="*/ 5752 w 10000"/>
            <a:gd name="connsiteY12" fmla="*/ 6985 h 10000"/>
            <a:gd name="connsiteX13" fmla="*/ 5989 w 10000"/>
            <a:gd name="connsiteY13" fmla="*/ 8667 h 10000"/>
            <a:gd name="connsiteX14" fmla="*/ 5101 w 10000"/>
            <a:gd name="connsiteY14" fmla="*/ 8847 h 10000"/>
            <a:gd name="connsiteX15" fmla="*/ 3638 w 10000"/>
            <a:gd name="connsiteY15" fmla="*/ 9389 h 10000"/>
            <a:gd name="connsiteX16" fmla="*/ 1315 w 10000"/>
            <a:gd name="connsiteY16" fmla="*/ 9700 h 10000"/>
            <a:gd name="connsiteX17" fmla="*/ 2934 w 10000"/>
            <a:gd name="connsiteY17" fmla="*/ 9981 h 10000"/>
            <a:gd name="connsiteX18" fmla="*/ 5243 w 10000"/>
            <a:gd name="connsiteY18" fmla="*/ 9956 h 10000"/>
            <a:gd name="connsiteX19" fmla="*/ 6080 w 10000"/>
            <a:gd name="connsiteY19" fmla="*/ 9800 h 10000"/>
            <a:gd name="connsiteX20" fmla="*/ 8543 w 10000"/>
            <a:gd name="connsiteY20" fmla="*/ 9497 h 10000"/>
            <a:gd name="connsiteX21" fmla="*/ 9643 w 10000"/>
            <a:gd name="connsiteY21" fmla="*/ 9072 h 10000"/>
            <a:gd name="connsiteX22" fmla="*/ 9460 w 10000"/>
            <a:gd name="connsiteY22" fmla="*/ 8865 h 10000"/>
            <a:gd name="connsiteX23" fmla="*/ 9100 w 10000"/>
            <a:gd name="connsiteY23" fmla="*/ 8572 h 10000"/>
            <a:gd name="connsiteX24" fmla="*/ 8120 w 10000"/>
            <a:gd name="connsiteY24" fmla="*/ 8564 h 10000"/>
            <a:gd name="connsiteX25" fmla="*/ 8083 w 10000"/>
            <a:gd name="connsiteY25" fmla="*/ 6972 h 10000"/>
            <a:gd name="connsiteX26" fmla="*/ 8467 w 10000"/>
            <a:gd name="connsiteY26" fmla="*/ 6927 h 10000"/>
            <a:gd name="connsiteX27" fmla="*/ 8275 w 10000"/>
            <a:gd name="connsiteY27" fmla="*/ 5879 h 10000"/>
            <a:gd name="connsiteX28" fmla="*/ 8341 w 10000"/>
            <a:gd name="connsiteY28" fmla="*/ 5513 h 10000"/>
            <a:gd name="connsiteX29" fmla="*/ 8838 w 10000"/>
            <a:gd name="connsiteY29" fmla="*/ 5062 h 10000"/>
            <a:gd name="connsiteX30" fmla="*/ 8352 w 10000"/>
            <a:gd name="connsiteY30" fmla="*/ 4856 h 10000"/>
            <a:gd name="connsiteX31" fmla="*/ 8659 w 10000"/>
            <a:gd name="connsiteY31" fmla="*/ 4781 h 10000"/>
            <a:gd name="connsiteX32" fmla="*/ 8472 w 10000"/>
            <a:gd name="connsiteY32" fmla="*/ 4621 h 10000"/>
            <a:gd name="connsiteX33" fmla="*/ 7194 w 10000"/>
            <a:gd name="connsiteY33" fmla="*/ 4518 h 10000"/>
            <a:gd name="connsiteX34" fmla="*/ 7872 w 10000"/>
            <a:gd name="connsiteY34" fmla="*/ 4312 h 10000"/>
            <a:gd name="connsiteX35" fmla="*/ 6691 w 10000"/>
            <a:gd name="connsiteY35" fmla="*/ 4156 h 10000"/>
            <a:gd name="connsiteX36" fmla="*/ 8266 w 10000"/>
            <a:gd name="connsiteY36" fmla="*/ 3843 h 10000"/>
            <a:gd name="connsiteX37" fmla="*/ 9384 w 10000"/>
            <a:gd name="connsiteY37" fmla="*/ 2726 h 10000"/>
            <a:gd name="connsiteX38" fmla="*/ 9890 w 10000"/>
            <a:gd name="connsiteY38" fmla="*/ 1630 h 10000"/>
            <a:gd name="connsiteX39" fmla="*/ 9936 w 10000"/>
            <a:gd name="connsiteY39" fmla="*/ 760 h 10000"/>
            <a:gd name="connsiteX40" fmla="*/ 9131 w 10000"/>
            <a:gd name="connsiteY40" fmla="*/ 0 h 10000"/>
            <a:gd name="connsiteX41" fmla="*/ 6886 w 10000"/>
            <a:gd name="connsiteY41" fmla="*/ 381 h 10000"/>
            <a:gd name="connsiteX42" fmla="*/ 2345 w 10000"/>
            <a:gd name="connsiteY42" fmla="*/ 711 h 10000"/>
            <a:gd name="connsiteX43" fmla="*/ 17 w 10000"/>
            <a:gd name="connsiteY43" fmla="*/ 1054 h 10000"/>
            <a:gd name="connsiteX0" fmla="*/ 17 w 10000"/>
            <a:gd name="connsiteY0" fmla="*/ 1054 h 10000"/>
            <a:gd name="connsiteX1" fmla="*/ 1322 w 10000"/>
            <a:gd name="connsiteY1" fmla="*/ 1415 h 10000"/>
            <a:gd name="connsiteX2" fmla="*/ 1714 w 10000"/>
            <a:gd name="connsiteY2" fmla="*/ 2354 h 10000"/>
            <a:gd name="connsiteX3" fmla="*/ 2409 w 10000"/>
            <a:gd name="connsiteY3" fmla="*/ 3539 h 10000"/>
            <a:gd name="connsiteX4" fmla="*/ 3710 w 10000"/>
            <a:gd name="connsiteY4" fmla="*/ 4181 h 10000"/>
            <a:gd name="connsiteX5" fmla="*/ 3014 w 10000"/>
            <a:gd name="connsiteY5" fmla="*/ 4378 h 10000"/>
            <a:gd name="connsiteX6" fmla="*/ 4032 w 10000"/>
            <a:gd name="connsiteY6" fmla="*/ 4538 h 10000"/>
            <a:gd name="connsiteX7" fmla="*/ 2968 w 10000"/>
            <a:gd name="connsiteY7" fmla="*/ 4758 h 10000"/>
            <a:gd name="connsiteX8" fmla="*/ 3799 w 10000"/>
            <a:gd name="connsiteY8" fmla="*/ 5342 h 10000"/>
            <a:gd name="connsiteX9" fmla="*/ 4359 w 10000"/>
            <a:gd name="connsiteY9" fmla="*/ 5912 h 10000"/>
            <a:gd name="connsiteX10" fmla="*/ 5000 w 10000"/>
            <a:gd name="connsiteY10" fmla="*/ 6568 h 10000"/>
            <a:gd name="connsiteX11" fmla="*/ 5272 w 10000"/>
            <a:gd name="connsiteY11" fmla="*/ 6971 h 10000"/>
            <a:gd name="connsiteX12" fmla="*/ 5752 w 10000"/>
            <a:gd name="connsiteY12" fmla="*/ 6985 h 10000"/>
            <a:gd name="connsiteX13" fmla="*/ 5989 w 10000"/>
            <a:gd name="connsiteY13" fmla="*/ 8667 h 10000"/>
            <a:gd name="connsiteX14" fmla="*/ 5101 w 10000"/>
            <a:gd name="connsiteY14" fmla="*/ 8847 h 10000"/>
            <a:gd name="connsiteX15" fmla="*/ 3638 w 10000"/>
            <a:gd name="connsiteY15" fmla="*/ 9389 h 10000"/>
            <a:gd name="connsiteX16" fmla="*/ 1315 w 10000"/>
            <a:gd name="connsiteY16" fmla="*/ 9700 h 10000"/>
            <a:gd name="connsiteX17" fmla="*/ 2934 w 10000"/>
            <a:gd name="connsiteY17" fmla="*/ 9981 h 10000"/>
            <a:gd name="connsiteX18" fmla="*/ 5243 w 10000"/>
            <a:gd name="connsiteY18" fmla="*/ 9956 h 10000"/>
            <a:gd name="connsiteX19" fmla="*/ 6080 w 10000"/>
            <a:gd name="connsiteY19" fmla="*/ 9800 h 10000"/>
            <a:gd name="connsiteX20" fmla="*/ 8543 w 10000"/>
            <a:gd name="connsiteY20" fmla="*/ 9497 h 10000"/>
            <a:gd name="connsiteX21" fmla="*/ 9689 w 10000"/>
            <a:gd name="connsiteY21" fmla="*/ 9094 h 10000"/>
            <a:gd name="connsiteX22" fmla="*/ 9460 w 10000"/>
            <a:gd name="connsiteY22" fmla="*/ 8865 h 10000"/>
            <a:gd name="connsiteX23" fmla="*/ 9100 w 10000"/>
            <a:gd name="connsiteY23" fmla="*/ 8572 h 10000"/>
            <a:gd name="connsiteX24" fmla="*/ 8120 w 10000"/>
            <a:gd name="connsiteY24" fmla="*/ 8564 h 10000"/>
            <a:gd name="connsiteX25" fmla="*/ 8083 w 10000"/>
            <a:gd name="connsiteY25" fmla="*/ 6972 h 10000"/>
            <a:gd name="connsiteX26" fmla="*/ 8467 w 10000"/>
            <a:gd name="connsiteY26" fmla="*/ 6927 h 10000"/>
            <a:gd name="connsiteX27" fmla="*/ 8275 w 10000"/>
            <a:gd name="connsiteY27" fmla="*/ 5879 h 10000"/>
            <a:gd name="connsiteX28" fmla="*/ 8341 w 10000"/>
            <a:gd name="connsiteY28" fmla="*/ 5513 h 10000"/>
            <a:gd name="connsiteX29" fmla="*/ 8838 w 10000"/>
            <a:gd name="connsiteY29" fmla="*/ 5062 h 10000"/>
            <a:gd name="connsiteX30" fmla="*/ 8352 w 10000"/>
            <a:gd name="connsiteY30" fmla="*/ 4856 h 10000"/>
            <a:gd name="connsiteX31" fmla="*/ 8659 w 10000"/>
            <a:gd name="connsiteY31" fmla="*/ 4781 h 10000"/>
            <a:gd name="connsiteX32" fmla="*/ 8472 w 10000"/>
            <a:gd name="connsiteY32" fmla="*/ 4621 h 10000"/>
            <a:gd name="connsiteX33" fmla="*/ 7194 w 10000"/>
            <a:gd name="connsiteY33" fmla="*/ 4518 h 10000"/>
            <a:gd name="connsiteX34" fmla="*/ 7872 w 10000"/>
            <a:gd name="connsiteY34" fmla="*/ 4312 h 10000"/>
            <a:gd name="connsiteX35" fmla="*/ 6691 w 10000"/>
            <a:gd name="connsiteY35" fmla="*/ 4156 h 10000"/>
            <a:gd name="connsiteX36" fmla="*/ 8266 w 10000"/>
            <a:gd name="connsiteY36" fmla="*/ 3843 h 10000"/>
            <a:gd name="connsiteX37" fmla="*/ 9384 w 10000"/>
            <a:gd name="connsiteY37" fmla="*/ 2726 h 10000"/>
            <a:gd name="connsiteX38" fmla="*/ 9890 w 10000"/>
            <a:gd name="connsiteY38" fmla="*/ 1630 h 10000"/>
            <a:gd name="connsiteX39" fmla="*/ 9936 w 10000"/>
            <a:gd name="connsiteY39" fmla="*/ 760 h 10000"/>
            <a:gd name="connsiteX40" fmla="*/ 9131 w 10000"/>
            <a:gd name="connsiteY40" fmla="*/ 0 h 10000"/>
            <a:gd name="connsiteX41" fmla="*/ 6886 w 10000"/>
            <a:gd name="connsiteY41" fmla="*/ 381 h 10000"/>
            <a:gd name="connsiteX42" fmla="*/ 2345 w 10000"/>
            <a:gd name="connsiteY42" fmla="*/ 711 h 10000"/>
            <a:gd name="connsiteX43" fmla="*/ 17 w 10000"/>
            <a:gd name="connsiteY43" fmla="*/ 1054 h 10000"/>
            <a:gd name="connsiteX0" fmla="*/ 17 w 10000"/>
            <a:gd name="connsiteY0" fmla="*/ 1054 h 10000"/>
            <a:gd name="connsiteX1" fmla="*/ 1322 w 10000"/>
            <a:gd name="connsiteY1" fmla="*/ 1415 h 10000"/>
            <a:gd name="connsiteX2" fmla="*/ 1714 w 10000"/>
            <a:gd name="connsiteY2" fmla="*/ 2354 h 10000"/>
            <a:gd name="connsiteX3" fmla="*/ 2409 w 10000"/>
            <a:gd name="connsiteY3" fmla="*/ 3539 h 10000"/>
            <a:gd name="connsiteX4" fmla="*/ 3710 w 10000"/>
            <a:gd name="connsiteY4" fmla="*/ 4181 h 10000"/>
            <a:gd name="connsiteX5" fmla="*/ 3014 w 10000"/>
            <a:gd name="connsiteY5" fmla="*/ 4378 h 10000"/>
            <a:gd name="connsiteX6" fmla="*/ 4032 w 10000"/>
            <a:gd name="connsiteY6" fmla="*/ 4538 h 10000"/>
            <a:gd name="connsiteX7" fmla="*/ 2968 w 10000"/>
            <a:gd name="connsiteY7" fmla="*/ 4758 h 10000"/>
            <a:gd name="connsiteX8" fmla="*/ 3799 w 10000"/>
            <a:gd name="connsiteY8" fmla="*/ 5342 h 10000"/>
            <a:gd name="connsiteX9" fmla="*/ 4359 w 10000"/>
            <a:gd name="connsiteY9" fmla="*/ 5912 h 10000"/>
            <a:gd name="connsiteX10" fmla="*/ 5000 w 10000"/>
            <a:gd name="connsiteY10" fmla="*/ 6568 h 10000"/>
            <a:gd name="connsiteX11" fmla="*/ 5272 w 10000"/>
            <a:gd name="connsiteY11" fmla="*/ 6971 h 10000"/>
            <a:gd name="connsiteX12" fmla="*/ 5752 w 10000"/>
            <a:gd name="connsiteY12" fmla="*/ 6985 h 10000"/>
            <a:gd name="connsiteX13" fmla="*/ 5989 w 10000"/>
            <a:gd name="connsiteY13" fmla="*/ 8667 h 10000"/>
            <a:gd name="connsiteX14" fmla="*/ 5101 w 10000"/>
            <a:gd name="connsiteY14" fmla="*/ 8847 h 10000"/>
            <a:gd name="connsiteX15" fmla="*/ 3638 w 10000"/>
            <a:gd name="connsiteY15" fmla="*/ 9389 h 10000"/>
            <a:gd name="connsiteX16" fmla="*/ 1315 w 10000"/>
            <a:gd name="connsiteY16" fmla="*/ 9700 h 10000"/>
            <a:gd name="connsiteX17" fmla="*/ 2934 w 10000"/>
            <a:gd name="connsiteY17" fmla="*/ 9981 h 10000"/>
            <a:gd name="connsiteX18" fmla="*/ 5243 w 10000"/>
            <a:gd name="connsiteY18" fmla="*/ 9956 h 10000"/>
            <a:gd name="connsiteX19" fmla="*/ 6080 w 10000"/>
            <a:gd name="connsiteY19" fmla="*/ 9800 h 10000"/>
            <a:gd name="connsiteX20" fmla="*/ 8428 w 10000"/>
            <a:gd name="connsiteY20" fmla="*/ 9471 h 10000"/>
            <a:gd name="connsiteX21" fmla="*/ 9689 w 10000"/>
            <a:gd name="connsiteY21" fmla="*/ 9094 h 10000"/>
            <a:gd name="connsiteX22" fmla="*/ 9460 w 10000"/>
            <a:gd name="connsiteY22" fmla="*/ 8865 h 10000"/>
            <a:gd name="connsiteX23" fmla="*/ 9100 w 10000"/>
            <a:gd name="connsiteY23" fmla="*/ 8572 h 10000"/>
            <a:gd name="connsiteX24" fmla="*/ 8120 w 10000"/>
            <a:gd name="connsiteY24" fmla="*/ 8564 h 10000"/>
            <a:gd name="connsiteX25" fmla="*/ 8083 w 10000"/>
            <a:gd name="connsiteY25" fmla="*/ 6972 h 10000"/>
            <a:gd name="connsiteX26" fmla="*/ 8467 w 10000"/>
            <a:gd name="connsiteY26" fmla="*/ 6927 h 10000"/>
            <a:gd name="connsiteX27" fmla="*/ 8275 w 10000"/>
            <a:gd name="connsiteY27" fmla="*/ 5879 h 10000"/>
            <a:gd name="connsiteX28" fmla="*/ 8341 w 10000"/>
            <a:gd name="connsiteY28" fmla="*/ 5513 h 10000"/>
            <a:gd name="connsiteX29" fmla="*/ 8838 w 10000"/>
            <a:gd name="connsiteY29" fmla="*/ 5062 h 10000"/>
            <a:gd name="connsiteX30" fmla="*/ 8352 w 10000"/>
            <a:gd name="connsiteY30" fmla="*/ 4856 h 10000"/>
            <a:gd name="connsiteX31" fmla="*/ 8659 w 10000"/>
            <a:gd name="connsiteY31" fmla="*/ 4781 h 10000"/>
            <a:gd name="connsiteX32" fmla="*/ 8472 w 10000"/>
            <a:gd name="connsiteY32" fmla="*/ 4621 h 10000"/>
            <a:gd name="connsiteX33" fmla="*/ 7194 w 10000"/>
            <a:gd name="connsiteY33" fmla="*/ 4518 h 10000"/>
            <a:gd name="connsiteX34" fmla="*/ 7872 w 10000"/>
            <a:gd name="connsiteY34" fmla="*/ 4312 h 10000"/>
            <a:gd name="connsiteX35" fmla="*/ 6691 w 10000"/>
            <a:gd name="connsiteY35" fmla="*/ 4156 h 10000"/>
            <a:gd name="connsiteX36" fmla="*/ 8266 w 10000"/>
            <a:gd name="connsiteY36" fmla="*/ 3843 h 10000"/>
            <a:gd name="connsiteX37" fmla="*/ 9384 w 10000"/>
            <a:gd name="connsiteY37" fmla="*/ 2726 h 10000"/>
            <a:gd name="connsiteX38" fmla="*/ 9890 w 10000"/>
            <a:gd name="connsiteY38" fmla="*/ 1630 h 10000"/>
            <a:gd name="connsiteX39" fmla="*/ 9936 w 10000"/>
            <a:gd name="connsiteY39" fmla="*/ 760 h 10000"/>
            <a:gd name="connsiteX40" fmla="*/ 9131 w 10000"/>
            <a:gd name="connsiteY40" fmla="*/ 0 h 10000"/>
            <a:gd name="connsiteX41" fmla="*/ 6886 w 10000"/>
            <a:gd name="connsiteY41" fmla="*/ 381 h 10000"/>
            <a:gd name="connsiteX42" fmla="*/ 2345 w 10000"/>
            <a:gd name="connsiteY42" fmla="*/ 711 h 10000"/>
            <a:gd name="connsiteX43" fmla="*/ 17 w 10000"/>
            <a:gd name="connsiteY43" fmla="*/ 1054 h 10000"/>
            <a:gd name="connsiteX0" fmla="*/ 17 w 10000"/>
            <a:gd name="connsiteY0" fmla="*/ 1054 h 10000"/>
            <a:gd name="connsiteX1" fmla="*/ 1322 w 10000"/>
            <a:gd name="connsiteY1" fmla="*/ 1415 h 10000"/>
            <a:gd name="connsiteX2" fmla="*/ 1714 w 10000"/>
            <a:gd name="connsiteY2" fmla="*/ 2354 h 10000"/>
            <a:gd name="connsiteX3" fmla="*/ 2409 w 10000"/>
            <a:gd name="connsiteY3" fmla="*/ 3539 h 10000"/>
            <a:gd name="connsiteX4" fmla="*/ 3710 w 10000"/>
            <a:gd name="connsiteY4" fmla="*/ 4181 h 10000"/>
            <a:gd name="connsiteX5" fmla="*/ 3014 w 10000"/>
            <a:gd name="connsiteY5" fmla="*/ 4378 h 10000"/>
            <a:gd name="connsiteX6" fmla="*/ 4032 w 10000"/>
            <a:gd name="connsiteY6" fmla="*/ 4538 h 10000"/>
            <a:gd name="connsiteX7" fmla="*/ 2968 w 10000"/>
            <a:gd name="connsiteY7" fmla="*/ 4758 h 10000"/>
            <a:gd name="connsiteX8" fmla="*/ 3799 w 10000"/>
            <a:gd name="connsiteY8" fmla="*/ 5342 h 10000"/>
            <a:gd name="connsiteX9" fmla="*/ 4359 w 10000"/>
            <a:gd name="connsiteY9" fmla="*/ 5912 h 10000"/>
            <a:gd name="connsiteX10" fmla="*/ 5000 w 10000"/>
            <a:gd name="connsiteY10" fmla="*/ 6568 h 10000"/>
            <a:gd name="connsiteX11" fmla="*/ 5272 w 10000"/>
            <a:gd name="connsiteY11" fmla="*/ 6971 h 10000"/>
            <a:gd name="connsiteX12" fmla="*/ 5752 w 10000"/>
            <a:gd name="connsiteY12" fmla="*/ 6985 h 10000"/>
            <a:gd name="connsiteX13" fmla="*/ 5989 w 10000"/>
            <a:gd name="connsiteY13" fmla="*/ 8667 h 10000"/>
            <a:gd name="connsiteX14" fmla="*/ 5101 w 10000"/>
            <a:gd name="connsiteY14" fmla="*/ 8847 h 10000"/>
            <a:gd name="connsiteX15" fmla="*/ 3638 w 10000"/>
            <a:gd name="connsiteY15" fmla="*/ 9389 h 10000"/>
            <a:gd name="connsiteX16" fmla="*/ 1315 w 10000"/>
            <a:gd name="connsiteY16" fmla="*/ 9700 h 10000"/>
            <a:gd name="connsiteX17" fmla="*/ 2934 w 10000"/>
            <a:gd name="connsiteY17" fmla="*/ 9981 h 10000"/>
            <a:gd name="connsiteX18" fmla="*/ 5243 w 10000"/>
            <a:gd name="connsiteY18" fmla="*/ 9956 h 10000"/>
            <a:gd name="connsiteX19" fmla="*/ 6080 w 10000"/>
            <a:gd name="connsiteY19" fmla="*/ 9800 h 10000"/>
            <a:gd name="connsiteX20" fmla="*/ 8428 w 10000"/>
            <a:gd name="connsiteY20" fmla="*/ 9471 h 10000"/>
            <a:gd name="connsiteX21" fmla="*/ 9689 w 10000"/>
            <a:gd name="connsiteY21" fmla="*/ 9094 h 10000"/>
            <a:gd name="connsiteX22" fmla="*/ 9460 w 10000"/>
            <a:gd name="connsiteY22" fmla="*/ 8865 h 10000"/>
            <a:gd name="connsiteX23" fmla="*/ 9100 w 10000"/>
            <a:gd name="connsiteY23" fmla="*/ 8572 h 10000"/>
            <a:gd name="connsiteX24" fmla="*/ 8120 w 10000"/>
            <a:gd name="connsiteY24" fmla="*/ 8564 h 10000"/>
            <a:gd name="connsiteX25" fmla="*/ 8083 w 10000"/>
            <a:gd name="connsiteY25" fmla="*/ 6972 h 10000"/>
            <a:gd name="connsiteX26" fmla="*/ 8467 w 10000"/>
            <a:gd name="connsiteY26" fmla="*/ 6927 h 10000"/>
            <a:gd name="connsiteX27" fmla="*/ 8275 w 10000"/>
            <a:gd name="connsiteY27" fmla="*/ 5879 h 10000"/>
            <a:gd name="connsiteX28" fmla="*/ 8341 w 10000"/>
            <a:gd name="connsiteY28" fmla="*/ 5513 h 10000"/>
            <a:gd name="connsiteX29" fmla="*/ 8838 w 10000"/>
            <a:gd name="connsiteY29" fmla="*/ 5062 h 10000"/>
            <a:gd name="connsiteX30" fmla="*/ 8352 w 10000"/>
            <a:gd name="connsiteY30" fmla="*/ 4856 h 10000"/>
            <a:gd name="connsiteX31" fmla="*/ 8659 w 10000"/>
            <a:gd name="connsiteY31" fmla="*/ 4781 h 10000"/>
            <a:gd name="connsiteX32" fmla="*/ 8472 w 10000"/>
            <a:gd name="connsiteY32" fmla="*/ 4621 h 10000"/>
            <a:gd name="connsiteX33" fmla="*/ 7194 w 10000"/>
            <a:gd name="connsiteY33" fmla="*/ 4518 h 10000"/>
            <a:gd name="connsiteX34" fmla="*/ 7872 w 10000"/>
            <a:gd name="connsiteY34" fmla="*/ 4312 h 10000"/>
            <a:gd name="connsiteX35" fmla="*/ 6691 w 10000"/>
            <a:gd name="connsiteY35" fmla="*/ 4156 h 10000"/>
            <a:gd name="connsiteX36" fmla="*/ 8266 w 10000"/>
            <a:gd name="connsiteY36" fmla="*/ 3843 h 10000"/>
            <a:gd name="connsiteX37" fmla="*/ 9384 w 10000"/>
            <a:gd name="connsiteY37" fmla="*/ 2726 h 10000"/>
            <a:gd name="connsiteX38" fmla="*/ 9890 w 10000"/>
            <a:gd name="connsiteY38" fmla="*/ 1630 h 10000"/>
            <a:gd name="connsiteX39" fmla="*/ 9936 w 10000"/>
            <a:gd name="connsiteY39" fmla="*/ 760 h 10000"/>
            <a:gd name="connsiteX40" fmla="*/ 9131 w 10000"/>
            <a:gd name="connsiteY40" fmla="*/ 0 h 10000"/>
            <a:gd name="connsiteX41" fmla="*/ 6886 w 10000"/>
            <a:gd name="connsiteY41" fmla="*/ 381 h 10000"/>
            <a:gd name="connsiteX42" fmla="*/ 2345 w 10000"/>
            <a:gd name="connsiteY42" fmla="*/ 711 h 10000"/>
            <a:gd name="connsiteX43" fmla="*/ 17 w 10000"/>
            <a:gd name="connsiteY43" fmla="*/ 1054 h 10000"/>
            <a:gd name="connsiteX0" fmla="*/ 17 w 10000"/>
            <a:gd name="connsiteY0" fmla="*/ 1054 h 10000"/>
            <a:gd name="connsiteX1" fmla="*/ 1322 w 10000"/>
            <a:gd name="connsiteY1" fmla="*/ 1415 h 10000"/>
            <a:gd name="connsiteX2" fmla="*/ 1714 w 10000"/>
            <a:gd name="connsiteY2" fmla="*/ 2354 h 10000"/>
            <a:gd name="connsiteX3" fmla="*/ 2409 w 10000"/>
            <a:gd name="connsiteY3" fmla="*/ 3539 h 10000"/>
            <a:gd name="connsiteX4" fmla="*/ 3710 w 10000"/>
            <a:gd name="connsiteY4" fmla="*/ 4181 h 10000"/>
            <a:gd name="connsiteX5" fmla="*/ 3014 w 10000"/>
            <a:gd name="connsiteY5" fmla="*/ 4378 h 10000"/>
            <a:gd name="connsiteX6" fmla="*/ 4032 w 10000"/>
            <a:gd name="connsiteY6" fmla="*/ 4538 h 10000"/>
            <a:gd name="connsiteX7" fmla="*/ 2968 w 10000"/>
            <a:gd name="connsiteY7" fmla="*/ 4758 h 10000"/>
            <a:gd name="connsiteX8" fmla="*/ 3799 w 10000"/>
            <a:gd name="connsiteY8" fmla="*/ 5342 h 10000"/>
            <a:gd name="connsiteX9" fmla="*/ 4359 w 10000"/>
            <a:gd name="connsiteY9" fmla="*/ 5912 h 10000"/>
            <a:gd name="connsiteX10" fmla="*/ 5000 w 10000"/>
            <a:gd name="connsiteY10" fmla="*/ 6568 h 10000"/>
            <a:gd name="connsiteX11" fmla="*/ 5272 w 10000"/>
            <a:gd name="connsiteY11" fmla="*/ 6971 h 10000"/>
            <a:gd name="connsiteX12" fmla="*/ 5752 w 10000"/>
            <a:gd name="connsiteY12" fmla="*/ 6985 h 10000"/>
            <a:gd name="connsiteX13" fmla="*/ 5989 w 10000"/>
            <a:gd name="connsiteY13" fmla="*/ 8667 h 10000"/>
            <a:gd name="connsiteX14" fmla="*/ 5101 w 10000"/>
            <a:gd name="connsiteY14" fmla="*/ 8847 h 10000"/>
            <a:gd name="connsiteX15" fmla="*/ 3638 w 10000"/>
            <a:gd name="connsiteY15" fmla="*/ 9389 h 10000"/>
            <a:gd name="connsiteX16" fmla="*/ 1315 w 10000"/>
            <a:gd name="connsiteY16" fmla="*/ 9700 h 10000"/>
            <a:gd name="connsiteX17" fmla="*/ 2934 w 10000"/>
            <a:gd name="connsiteY17" fmla="*/ 9981 h 10000"/>
            <a:gd name="connsiteX18" fmla="*/ 5243 w 10000"/>
            <a:gd name="connsiteY18" fmla="*/ 9956 h 10000"/>
            <a:gd name="connsiteX19" fmla="*/ 6080 w 10000"/>
            <a:gd name="connsiteY19" fmla="*/ 9800 h 10000"/>
            <a:gd name="connsiteX20" fmla="*/ 8428 w 10000"/>
            <a:gd name="connsiteY20" fmla="*/ 9471 h 10000"/>
            <a:gd name="connsiteX21" fmla="*/ 9689 w 10000"/>
            <a:gd name="connsiteY21" fmla="*/ 9094 h 10000"/>
            <a:gd name="connsiteX22" fmla="*/ 9460 w 10000"/>
            <a:gd name="connsiteY22" fmla="*/ 8865 h 10000"/>
            <a:gd name="connsiteX23" fmla="*/ 9100 w 10000"/>
            <a:gd name="connsiteY23" fmla="*/ 8572 h 10000"/>
            <a:gd name="connsiteX24" fmla="*/ 8120 w 10000"/>
            <a:gd name="connsiteY24" fmla="*/ 8564 h 10000"/>
            <a:gd name="connsiteX25" fmla="*/ 8083 w 10000"/>
            <a:gd name="connsiteY25" fmla="*/ 6972 h 10000"/>
            <a:gd name="connsiteX26" fmla="*/ 8467 w 10000"/>
            <a:gd name="connsiteY26" fmla="*/ 6927 h 10000"/>
            <a:gd name="connsiteX27" fmla="*/ 8275 w 10000"/>
            <a:gd name="connsiteY27" fmla="*/ 5879 h 10000"/>
            <a:gd name="connsiteX28" fmla="*/ 8341 w 10000"/>
            <a:gd name="connsiteY28" fmla="*/ 5513 h 10000"/>
            <a:gd name="connsiteX29" fmla="*/ 8838 w 10000"/>
            <a:gd name="connsiteY29" fmla="*/ 5062 h 10000"/>
            <a:gd name="connsiteX30" fmla="*/ 8352 w 10000"/>
            <a:gd name="connsiteY30" fmla="*/ 4856 h 10000"/>
            <a:gd name="connsiteX31" fmla="*/ 8659 w 10000"/>
            <a:gd name="connsiteY31" fmla="*/ 4781 h 10000"/>
            <a:gd name="connsiteX32" fmla="*/ 8472 w 10000"/>
            <a:gd name="connsiteY32" fmla="*/ 4621 h 10000"/>
            <a:gd name="connsiteX33" fmla="*/ 7194 w 10000"/>
            <a:gd name="connsiteY33" fmla="*/ 4518 h 10000"/>
            <a:gd name="connsiteX34" fmla="*/ 7872 w 10000"/>
            <a:gd name="connsiteY34" fmla="*/ 4312 h 10000"/>
            <a:gd name="connsiteX35" fmla="*/ 6691 w 10000"/>
            <a:gd name="connsiteY35" fmla="*/ 4156 h 10000"/>
            <a:gd name="connsiteX36" fmla="*/ 8266 w 10000"/>
            <a:gd name="connsiteY36" fmla="*/ 3843 h 10000"/>
            <a:gd name="connsiteX37" fmla="*/ 9384 w 10000"/>
            <a:gd name="connsiteY37" fmla="*/ 2726 h 10000"/>
            <a:gd name="connsiteX38" fmla="*/ 9890 w 10000"/>
            <a:gd name="connsiteY38" fmla="*/ 1630 h 10000"/>
            <a:gd name="connsiteX39" fmla="*/ 9936 w 10000"/>
            <a:gd name="connsiteY39" fmla="*/ 760 h 10000"/>
            <a:gd name="connsiteX40" fmla="*/ 9131 w 10000"/>
            <a:gd name="connsiteY40" fmla="*/ 0 h 10000"/>
            <a:gd name="connsiteX41" fmla="*/ 6886 w 10000"/>
            <a:gd name="connsiteY41" fmla="*/ 381 h 10000"/>
            <a:gd name="connsiteX42" fmla="*/ 2345 w 10000"/>
            <a:gd name="connsiteY42" fmla="*/ 711 h 10000"/>
            <a:gd name="connsiteX43" fmla="*/ 17 w 10000"/>
            <a:gd name="connsiteY43" fmla="*/ 1054 h 10000"/>
            <a:gd name="connsiteX0" fmla="*/ 17 w 10000"/>
            <a:gd name="connsiteY0" fmla="*/ 1054 h 9999"/>
            <a:gd name="connsiteX1" fmla="*/ 1322 w 10000"/>
            <a:gd name="connsiteY1" fmla="*/ 1415 h 9999"/>
            <a:gd name="connsiteX2" fmla="*/ 1714 w 10000"/>
            <a:gd name="connsiteY2" fmla="*/ 2354 h 9999"/>
            <a:gd name="connsiteX3" fmla="*/ 2409 w 10000"/>
            <a:gd name="connsiteY3" fmla="*/ 3539 h 9999"/>
            <a:gd name="connsiteX4" fmla="*/ 3710 w 10000"/>
            <a:gd name="connsiteY4" fmla="*/ 4181 h 9999"/>
            <a:gd name="connsiteX5" fmla="*/ 3014 w 10000"/>
            <a:gd name="connsiteY5" fmla="*/ 4378 h 9999"/>
            <a:gd name="connsiteX6" fmla="*/ 4032 w 10000"/>
            <a:gd name="connsiteY6" fmla="*/ 4538 h 9999"/>
            <a:gd name="connsiteX7" fmla="*/ 2968 w 10000"/>
            <a:gd name="connsiteY7" fmla="*/ 4758 h 9999"/>
            <a:gd name="connsiteX8" fmla="*/ 3799 w 10000"/>
            <a:gd name="connsiteY8" fmla="*/ 5342 h 9999"/>
            <a:gd name="connsiteX9" fmla="*/ 4359 w 10000"/>
            <a:gd name="connsiteY9" fmla="*/ 5912 h 9999"/>
            <a:gd name="connsiteX10" fmla="*/ 5000 w 10000"/>
            <a:gd name="connsiteY10" fmla="*/ 6568 h 9999"/>
            <a:gd name="connsiteX11" fmla="*/ 5272 w 10000"/>
            <a:gd name="connsiteY11" fmla="*/ 6971 h 9999"/>
            <a:gd name="connsiteX12" fmla="*/ 5752 w 10000"/>
            <a:gd name="connsiteY12" fmla="*/ 6985 h 9999"/>
            <a:gd name="connsiteX13" fmla="*/ 5989 w 10000"/>
            <a:gd name="connsiteY13" fmla="*/ 8667 h 9999"/>
            <a:gd name="connsiteX14" fmla="*/ 5101 w 10000"/>
            <a:gd name="connsiteY14" fmla="*/ 8847 h 9999"/>
            <a:gd name="connsiteX15" fmla="*/ 3638 w 10000"/>
            <a:gd name="connsiteY15" fmla="*/ 9389 h 9999"/>
            <a:gd name="connsiteX16" fmla="*/ 1315 w 10000"/>
            <a:gd name="connsiteY16" fmla="*/ 9700 h 9999"/>
            <a:gd name="connsiteX17" fmla="*/ 2934 w 10000"/>
            <a:gd name="connsiteY17" fmla="*/ 9981 h 9999"/>
            <a:gd name="connsiteX18" fmla="*/ 5243 w 10000"/>
            <a:gd name="connsiteY18" fmla="*/ 9956 h 9999"/>
            <a:gd name="connsiteX19" fmla="*/ 6792 w 10000"/>
            <a:gd name="connsiteY19" fmla="*/ 9817 h 9999"/>
            <a:gd name="connsiteX20" fmla="*/ 8428 w 10000"/>
            <a:gd name="connsiteY20" fmla="*/ 9471 h 9999"/>
            <a:gd name="connsiteX21" fmla="*/ 9689 w 10000"/>
            <a:gd name="connsiteY21" fmla="*/ 9094 h 9999"/>
            <a:gd name="connsiteX22" fmla="*/ 9460 w 10000"/>
            <a:gd name="connsiteY22" fmla="*/ 8865 h 9999"/>
            <a:gd name="connsiteX23" fmla="*/ 9100 w 10000"/>
            <a:gd name="connsiteY23" fmla="*/ 8572 h 9999"/>
            <a:gd name="connsiteX24" fmla="*/ 8120 w 10000"/>
            <a:gd name="connsiteY24" fmla="*/ 8564 h 9999"/>
            <a:gd name="connsiteX25" fmla="*/ 8083 w 10000"/>
            <a:gd name="connsiteY25" fmla="*/ 6972 h 9999"/>
            <a:gd name="connsiteX26" fmla="*/ 8467 w 10000"/>
            <a:gd name="connsiteY26" fmla="*/ 6927 h 9999"/>
            <a:gd name="connsiteX27" fmla="*/ 8275 w 10000"/>
            <a:gd name="connsiteY27" fmla="*/ 5879 h 9999"/>
            <a:gd name="connsiteX28" fmla="*/ 8341 w 10000"/>
            <a:gd name="connsiteY28" fmla="*/ 5513 h 9999"/>
            <a:gd name="connsiteX29" fmla="*/ 8838 w 10000"/>
            <a:gd name="connsiteY29" fmla="*/ 5062 h 9999"/>
            <a:gd name="connsiteX30" fmla="*/ 8352 w 10000"/>
            <a:gd name="connsiteY30" fmla="*/ 4856 h 9999"/>
            <a:gd name="connsiteX31" fmla="*/ 8659 w 10000"/>
            <a:gd name="connsiteY31" fmla="*/ 4781 h 9999"/>
            <a:gd name="connsiteX32" fmla="*/ 8472 w 10000"/>
            <a:gd name="connsiteY32" fmla="*/ 4621 h 9999"/>
            <a:gd name="connsiteX33" fmla="*/ 7194 w 10000"/>
            <a:gd name="connsiteY33" fmla="*/ 4518 h 9999"/>
            <a:gd name="connsiteX34" fmla="*/ 7872 w 10000"/>
            <a:gd name="connsiteY34" fmla="*/ 4312 h 9999"/>
            <a:gd name="connsiteX35" fmla="*/ 6691 w 10000"/>
            <a:gd name="connsiteY35" fmla="*/ 4156 h 9999"/>
            <a:gd name="connsiteX36" fmla="*/ 8266 w 10000"/>
            <a:gd name="connsiteY36" fmla="*/ 3843 h 9999"/>
            <a:gd name="connsiteX37" fmla="*/ 9384 w 10000"/>
            <a:gd name="connsiteY37" fmla="*/ 2726 h 9999"/>
            <a:gd name="connsiteX38" fmla="*/ 9890 w 10000"/>
            <a:gd name="connsiteY38" fmla="*/ 1630 h 9999"/>
            <a:gd name="connsiteX39" fmla="*/ 9936 w 10000"/>
            <a:gd name="connsiteY39" fmla="*/ 760 h 9999"/>
            <a:gd name="connsiteX40" fmla="*/ 9131 w 10000"/>
            <a:gd name="connsiteY40" fmla="*/ 0 h 9999"/>
            <a:gd name="connsiteX41" fmla="*/ 6886 w 10000"/>
            <a:gd name="connsiteY41" fmla="*/ 381 h 9999"/>
            <a:gd name="connsiteX42" fmla="*/ 2345 w 10000"/>
            <a:gd name="connsiteY42" fmla="*/ 711 h 9999"/>
            <a:gd name="connsiteX43" fmla="*/ 17 w 10000"/>
            <a:gd name="connsiteY43" fmla="*/ 1054 h 9999"/>
            <a:gd name="connsiteX0" fmla="*/ 17 w 10000"/>
            <a:gd name="connsiteY0" fmla="*/ 1054 h 9997"/>
            <a:gd name="connsiteX1" fmla="*/ 1322 w 10000"/>
            <a:gd name="connsiteY1" fmla="*/ 1415 h 9997"/>
            <a:gd name="connsiteX2" fmla="*/ 1714 w 10000"/>
            <a:gd name="connsiteY2" fmla="*/ 2354 h 9997"/>
            <a:gd name="connsiteX3" fmla="*/ 2409 w 10000"/>
            <a:gd name="connsiteY3" fmla="*/ 3539 h 9997"/>
            <a:gd name="connsiteX4" fmla="*/ 3710 w 10000"/>
            <a:gd name="connsiteY4" fmla="*/ 4181 h 9997"/>
            <a:gd name="connsiteX5" fmla="*/ 3014 w 10000"/>
            <a:gd name="connsiteY5" fmla="*/ 4378 h 9997"/>
            <a:gd name="connsiteX6" fmla="*/ 4032 w 10000"/>
            <a:gd name="connsiteY6" fmla="*/ 4538 h 9997"/>
            <a:gd name="connsiteX7" fmla="*/ 2968 w 10000"/>
            <a:gd name="connsiteY7" fmla="*/ 4758 h 9997"/>
            <a:gd name="connsiteX8" fmla="*/ 3799 w 10000"/>
            <a:gd name="connsiteY8" fmla="*/ 5343 h 9997"/>
            <a:gd name="connsiteX9" fmla="*/ 4359 w 10000"/>
            <a:gd name="connsiteY9" fmla="*/ 5913 h 9997"/>
            <a:gd name="connsiteX10" fmla="*/ 5000 w 10000"/>
            <a:gd name="connsiteY10" fmla="*/ 6569 h 9997"/>
            <a:gd name="connsiteX11" fmla="*/ 5272 w 10000"/>
            <a:gd name="connsiteY11" fmla="*/ 6972 h 9997"/>
            <a:gd name="connsiteX12" fmla="*/ 5752 w 10000"/>
            <a:gd name="connsiteY12" fmla="*/ 6986 h 9997"/>
            <a:gd name="connsiteX13" fmla="*/ 5989 w 10000"/>
            <a:gd name="connsiteY13" fmla="*/ 8668 h 9997"/>
            <a:gd name="connsiteX14" fmla="*/ 5101 w 10000"/>
            <a:gd name="connsiteY14" fmla="*/ 8848 h 9997"/>
            <a:gd name="connsiteX15" fmla="*/ 3638 w 10000"/>
            <a:gd name="connsiteY15" fmla="*/ 9390 h 9997"/>
            <a:gd name="connsiteX16" fmla="*/ 1315 w 10000"/>
            <a:gd name="connsiteY16" fmla="*/ 9701 h 9997"/>
            <a:gd name="connsiteX17" fmla="*/ 2934 w 10000"/>
            <a:gd name="connsiteY17" fmla="*/ 9982 h 9997"/>
            <a:gd name="connsiteX18" fmla="*/ 6047 w 10000"/>
            <a:gd name="connsiteY18" fmla="*/ 9948 h 9997"/>
            <a:gd name="connsiteX19" fmla="*/ 6792 w 10000"/>
            <a:gd name="connsiteY19" fmla="*/ 9818 h 9997"/>
            <a:gd name="connsiteX20" fmla="*/ 8428 w 10000"/>
            <a:gd name="connsiteY20" fmla="*/ 9472 h 9997"/>
            <a:gd name="connsiteX21" fmla="*/ 9689 w 10000"/>
            <a:gd name="connsiteY21" fmla="*/ 9095 h 9997"/>
            <a:gd name="connsiteX22" fmla="*/ 9460 w 10000"/>
            <a:gd name="connsiteY22" fmla="*/ 8866 h 9997"/>
            <a:gd name="connsiteX23" fmla="*/ 9100 w 10000"/>
            <a:gd name="connsiteY23" fmla="*/ 8573 h 9997"/>
            <a:gd name="connsiteX24" fmla="*/ 8120 w 10000"/>
            <a:gd name="connsiteY24" fmla="*/ 8565 h 9997"/>
            <a:gd name="connsiteX25" fmla="*/ 8083 w 10000"/>
            <a:gd name="connsiteY25" fmla="*/ 6973 h 9997"/>
            <a:gd name="connsiteX26" fmla="*/ 8467 w 10000"/>
            <a:gd name="connsiteY26" fmla="*/ 6928 h 9997"/>
            <a:gd name="connsiteX27" fmla="*/ 8275 w 10000"/>
            <a:gd name="connsiteY27" fmla="*/ 5880 h 9997"/>
            <a:gd name="connsiteX28" fmla="*/ 8341 w 10000"/>
            <a:gd name="connsiteY28" fmla="*/ 5514 h 9997"/>
            <a:gd name="connsiteX29" fmla="*/ 8838 w 10000"/>
            <a:gd name="connsiteY29" fmla="*/ 5063 h 9997"/>
            <a:gd name="connsiteX30" fmla="*/ 8352 w 10000"/>
            <a:gd name="connsiteY30" fmla="*/ 4856 h 9997"/>
            <a:gd name="connsiteX31" fmla="*/ 8659 w 10000"/>
            <a:gd name="connsiteY31" fmla="*/ 4781 h 9997"/>
            <a:gd name="connsiteX32" fmla="*/ 8472 w 10000"/>
            <a:gd name="connsiteY32" fmla="*/ 4621 h 9997"/>
            <a:gd name="connsiteX33" fmla="*/ 7194 w 10000"/>
            <a:gd name="connsiteY33" fmla="*/ 4518 h 9997"/>
            <a:gd name="connsiteX34" fmla="*/ 7872 w 10000"/>
            <a:gd name="connsiteY34" fmla="*/ 4312 h 9997"/>
            <a:gd name="connsiteX35" fmla="*/ 6691 w 10000"/>
            <a:gd name="connsiteY35" fmla="*/ 4156 h 9997"/>
            <a:gd name="connsiteX36" fmla="*/ 8266 w 10000"/>
            <a:gd name="connsiteY36" fmla="*/ 3843 h 9997"/>
            <a:gd name="connsiteX37" fmla="*/ 9384 w 10000"/>
            <a:gd name="connsiteY37" fmla="*/ 2726 h 9997"/>
            <a:gd name="connsiteX38" fmla="*/ 9890 w 10000"/>
            <a:gd name="connsiteY38" fmla="*/ 1630 h 9997"/>
            <a:gd name="connsiteX39" fmla="*/ 9936 w 10000"/>
            <a:gd name="connsiteY39" fmla="*/ 760 h 9997"/>
            <a:gd name="connsiteX40" fmla="*/ 9131 w 10000"/>
            <a:gd name="connsiteY40" fmla="*/ 0 h 9997"/>
            <a:gd name="connsiteX41" fmla="*/ 6886 w 10000"/>
            <a:gd name="connsiteY41" fmla="*/ 381 h 9997"/>
            <a:gd name="connsiteX42" fmla="*/ 2345 w 10000"/>
            <a:gd name="connsiteY42" fmla="*/ 711 h 9997"/>
            <a:gd name="connsiteX43" fmla="*/ 17 w 10000"/>
            <a:gd name="connsiteY43" fmla="*/ 1054 h 9997"/>
            <a:gd name="connsiteX0" fmla="*/ 17 w 10000"/>
            <a:gd name="connsiteY0" fmla="*/ 1054 h 10001"/>
            <a:gd name="connsiteX1" fmla="*/ 1322 w 10000"/>
            <a:gd name="connsiteY1" fmla="*/ 1415 h 10001"/>
            <a:gd name="connsiteX2" fmla="*/ 1714 w 10000"/>
            <a:gd name="connsiteY2" fmla="*/ 2355 h 10001"/>
            <a:gd name="connsiteX3" fmla="*/ 2409 w 10000"/>
            <a:gd name="connsiteY3" fmla="*/ 3540 h 10001"/>
            <a:gd name="connsiteX4" fmla="*/ 3710 w 10000"/>
            <a:gd name="connsiteY4" fmla="*/ 4182 h 10001"/>
            <a:gd name="connsiteX5" fmla="*/ 3014 w 10000"/>
            <a:gd name="connsiteY5" fmla="*/ 4379 h 10001"/>
            <a:gd name="connsiteX6" fmla="*/ 4032 w 10000"/>
            <a:gd name="connsiteY6" fmla="*/ 4539 h 10001"/>
            <a:gd name="connsiteX7" fmla="*/ 2968 w 10000"/>
            <a:gd name="connsiteY7" fmla="*/ 4759 h 10001"/>
            <a:gd name="connsiteX8" fmla="*/ 3799 w 10000"/>
            <a:gd name="connsiteY8" fmla="*/ 5345 h 10001"/>
            <a:gd name="connsiteX9" fmla="*/ 4359 w 10000"/>
            <a:gd name="connsiteY9" fmla="*/ 5915 h 10001"/>
            <a:gd name="connsiteX10" fmla="*/ 5000 w 10000"/>
            <a:gd name="connsiteY10" fmla="*/ 6571 h 10001"/>
            <a:gd name="connsiteX11" fmla="*/ 5272 w 10000"/>
            <a:gd name="connsiteY11" fmla="*/ 6974 h 10001"/>
            <a:gd name="connsiteX12" fmla="*/ 5752 w 10000"/>
            <a:gd name="connsiteY12" fmla="*/ 6988 h 10001"/>
            <a:gd name="connsiteX13" fmla="*/ 5989 w 10000"/>
            <a:gd name="connsiteY13" fmla="*/ 8671 h 10001"/>
            <a:gd name="connsiteX14" fmla="*/ 5101 w 10000"/>
            <a:gd name="connsiteY14" fmla="*/ 8851 h 10001"/>
            <a:gd name="connsiteX15" fmla="*/ 3638 w 10000"/>
            <a:gd name="connsiteY15" fmla="*/ 9393 h 10001"/>
            <a:gd name="connsiteX16" fmla="*/ 1315 w 10000"/>
            <a:gd name="connsiteY16" fmla="*/ 9704 h 10001"/>
            <a:gd name="connsiteX17" fmla="*/ 2934 w 10000"/>
            <a:gd name="connsiteY17" fmla="*/ 9985 h 10001"/>
            <a:gd name="connsiteX18" fmla="*/ 6047 w 10000"/>
            <a:gd name="connsiteY18" fmla="*/ 9951 h 10001"/>
            <a:gd name="connsiteX19" fmla="*/ 7436 w 10000"/>
            <a:gd name="connsiteY19" fmla="*/ 9795 h 10001"/>
            <a:gd name="connsiteX20" fmla="*/ 8428 w 10000"/>
            <a:gd name="connsiteY20" fmla="*/ 9475 h 10001"/>
            <a:gd name="connsiteX21" fmla="*/ 9689 w 10000"/>
            <a:gd name="connsiteY21" fmla="*/ 9098 h 10001"/>
            <a:gd name="connsiteX22" fmla="*/ 9460 w 10000"/>
            <a:gd name="connsiteY22" fmla="*/ 8869 h 10001"/>
            <a:gd name="connsiteX23" fmla="*/ 9100 w 10000"/>
            <a:gd name="connsiteY23" fmla="*/ 8576 h 10001"/>
            <a:gd name="connsiteX24" fmla="*/ 8120 w 10000"/>
            <a:gd name="connsiteY24" fmla="*/ 8568 h 10001"/>
            <a:gd name="connsiteX25" fmla="*/ 8083 w 10000"/>
            <a:gd name="connsiteY25" fmla="*/ 6975 h 10001"/>
            <a:gd name="connsiteX26" fmla="*/ 8467 w 10000"/>
            <a:gd name="connsiteY26" fmla="*/ 6930 h 10001"/>
            <a:gd name="connsiteX27" fmla="*/ 8275 w 10000"/>
            <a:gd name="connsiteY27" fmla="*/ 5882 h 10001"/>
            <a:gd name="connsiteX28" fmla="*/ 8341 w 10000"/>
            <a:gd name="connsiteY28" fmla="*/ 5516 h 10001"/>
            <a:gd name="connsiteX29" fmla="*/ 8838 w 10000"/>
            <a:gd name="connsiteY29" fmla="*/ 5065 h 10001"/>
            <a:gd name="connsiteX30" fmla="*/ 8352 w 10000"/>
            <a:gd name="connsiteY30" fmla="*/ 4857 h 10001"/>
            <a:gd name="connsiteX31" fmla="*/ 8659 w 10000"/>
            <a:gd name="connsiteY31" fmla="*/ 4782 h 10001"/>
            <a:gd name="connsiteX32" fmla="*/ 8472 w 10000"/>
            <a:gd name="connsiteY32" fmla="*/ 4622 h 10001"/>
            <a:gd name="connsiteX33" fmla="*/ 7194 w 10000"/>
            <a:gd name="connsiteY33" fmla="*/ 4519 h 10001"/>
            <a:gd name="connsiteX34" fmla="*/ 7872 w 10000"/>
            <a:gd name="connsiteY34" fmla="*/ 4313 h 10001"/>
            <a:gd name="connsiteX35" fmla="*/ 6691 w 10000"/>
            <a:gd name="connsiteY35" fmla="*/ 4157 h 10001"/>
            <a:gd name="connsiteX36" fmla="*/ 8266 w 10000"/>
            <a:gd name="connsiteY36" fmla="*/ 3844 h 10001"/>
            <a:gd name="connsiteX37" fmla="*/ 9384 w 10000"/>
            <a:gd name="connsiteY37" fmla="*/ 2727 h 10001"/>
            <a:gd name="connsiteX38" fmla="*/ 9890 w 10000"/>
            <a:gd name="connsiteY38" fmla="*/ 1630 h 10001"/>
            <a:gd name="connsiteX39" fmla="*/ 9936 w 10000"/>
            <a:gd name="connsiteY39" fmla="*/ 760 h 10001"/>
            <a:gd name="connsiteX40" fmla="*/ 9131 w 10000"/>
            <a:gd name="connsiteY40" fmla="*/ 0 h 10001"/>
            <a:gd name="connsiteX41" fmla="*/ 6886 w 10000"/>
            <a:gd name="connsiteY41" fmla="*/ 381 h 10001"/>
            <a:gd name="connsiteX42" fmla="*/ 2345 w 10000"/>
            <a:gd name="connsiteY42" fmla="*/ 711 h 10001"/>
            <a:gd name="connsiteX43" fmla="*/ 17 w 10000"/>
            <a:gd name="connsiteY43" fmla="*/ 1054 h 10001"/>
            <a:gd name="connsiteX0" fmla="*/ 17 w 10000"/>
            <a:gd name="connsiteY0" fmla="*/ 1054 h 9988"/>
            <a:gd name="connsiteX1" fmla="*/ 1322 w 10000"/>
            <a:gd name="connsiteY1" fmla="*/ 1415 h 9988"/>
            <a:gd name="connsiteX2" fmla="*/ 1714 w 10000"/>
            <a:gd name="connsiteY2" fmla="*/ 2355 h 9988"/>
            <a:gd name="connsiteX3" fmla="*/ 2409 w 10000"/>
            <a:gd name="connsiteY3" fmla="*/ 3540 h 9988"/>
            <a:gd name="connsiteX4" fmla="*/ 3710 w 10000"/>
            <a:gd name="connsiteY4" fmla="*/ 4182 h 9988"/>
            <a:gd name="connsiteX5" fmla="*/ 3014 w 10000"/>
            <a:gd name="connsiteY5" fmla="*/ 4379 h 9988"/>
            <a:gd name="connsiteX6" fmla="*/ 4032 w 10000"/>
            <a:gd name="connsiteY6" fmla="*/ 4539 h 9988"/>
            <a:gd name="connsiteX7" fmla="*/ 2968 w 10000"/>
            <a:gd name="connsiteY7" fmla="*/ 4759 h 9988"/>
            <a:gd name="connsiteX8" fmla="*/ 3799 w 10000"/>
            <a:gd name="connsiteY8" fmla="*/ 5345 h 9988"/>
            <a:gd name="connsiteX9" fmla="*/ 4359 w 10000"/>
            <a:gd name="connsiteY9" fmla="*/ 5915 h 9988"/>
            <a:gd name="connsiteX10" fmla="*/ 5000 w 10000"/>
            <a:gd name="connsiteY10" fmla="*/ 6571 h 9988"/>
            <a:gd name="connsiteX11" fmla="*/ 5272 w 10000"/>
            <a:gd name="connsiteY11" fmla="*/ 6974 h 9988"/>
            <a:gd name="connsiteX12" fmla="*/ 5752 w 10000"/>
            <a:gd name="connsiteY12" fmla="*/ 6988 h 9988"/>
            <a:gd name="connsiteX13" fmla="*/ 5989 w 10000"/>
            <a:gd name="connsiteY13" fmla="*/ 8671 h 9988"/>
            <a:gd name="connsiteX14" fmla="*/ 5101 w 10000"/>
            <a:gd name="connsiteY14" fmla="*/ 8851 h 9988"/>
            <a:gd name="connsiteX15" fmla="*/ 3638 w 10000"/>
            <a:gd name="connsiteY15" fmla="*/ 9393 h 9988"/>
            <a:gd name="connsiteX16" fmla="*/ 1315 w 10000"/>
            <a:gd name="connsiteY16" fmla="*/ 9704 h 9988"/>
            <a:gd name="connsiteX17" fmla="*/ 4543 w 10000"/>
            <a:gd name="connsiteY17" fmla="*/ 9968 h 9988"/>
            <a:gd name="connsiteX18" fmla="*/ 6047 w 10000"/>
            <a:gd name="connsiteY18" fmla="*/ 9951 h 9988"/>
            <a:gd name="connsiteX19" fmla="*/ 7436 w 10000"/>
            <a:gd name="connsiteY19" fmla="*/ 9795 h 9988"/>
            <a:gd name="connsiteX20" fmla="*/ 8428 w 10000"/>
            <a:gd name="connsiteY20" fmla="*/ 9475 h 9988"/>
            <a:gd name="connsiteX21" fmla="*/ 9689 w 10000"/>
            <a:gd name="connsiteY21" fmla="*/ 9098 h 9988"/>
            <a:gd name="connsiteX22" fmla="*/ 9460 w 10000"/>
            <a:gd name="connsiteY22" fmla="*/ 8869 h 9988"/>
            <a:gd name="connsiteX23" fmla="*/ 9100 w 10000"/>
            <a:gd name="connsiteY23" fmla="*/ 8576 h 9988"/>
            <a:gd name="connsiteX24" fmla="*/ 8120 w 10000"/>
            <a:gd name="connsiteY24" fmla="*/ 8568 h 9988"/>
            <a:gd name="connsiteX25" fmla="*/ 8083 w 10000"/>
            <a:gd name="connsiteY25" fmla="*/ 6975 h 9988"/>
            <a:gd name="connsiteX26" fmla="*/ 8467 w 10000"/>
            <a:gd name="connsiteY26" fmla="*/ 6930 h 9988"/>
            <a:gd name="connsiteX27" fmla="*/ 8275 w 10000"/>
            <a:gd name="connsiteY27" fmla="*/ 5882 h 9988"/>
            <a:gd name="connsiteX28" fmla="*/ 8341 w 10000"/>
            <a:gd name="connsiteY28" fmla="*/ 5516 h 9988"/>
            <a:gd name="connsiteX29" fmla="*/ 8838 w 10000"/>
            <a:gd name="connsiteY29" fmla="*/ 5065 h 9988"/>
            <a:gd name="connsiteX30" fmla="*/ 8352 w 10000"/>
            <a:gd name="connsiteY30" fmla="*/ 4857 h 9988"/>
            <a:gd name="connsiteX31" fmla="*/ 8659 w 10000"/>
            <a:gd name="connsiteY31" fmla="*/ 4782 h 9988"/>
            <a:gd name="connsiteX32" fmla="*/ 8472 w 10000"/>
            <a:gd name="connsiteY32" fmla="*/ 4622 h 9988"/>
            <a:gd name="connsiteX33" fmla="*/ 7194 w 10000"/>
            <a:gd name="connsiteY33" fmla="*/ 4519 h 9988"/>
            <a:gd name="connsiteX34" fmla="*/ 7872 w 10000"/>
            <a:gd name="connsiteY34" fmla="*/ 4313 h 9988"/>
            <a:gd name="connsiteX35" fmla="*/ 6691 w 10000"/>
            <a:gd name="connsiteY35" fmla="*/ 4157 h 9988"/>
            <a:gd name="connsiteX36" fmla="*/ 8266 w 10000"/>
            <a:gd name="connsiteY36" fmla="*/ 3844 h 9988"/>
            <a:gd name="connsiteX37" fmla="*/ 9384 w 10000"/>
            <a:gd name="connsiteY37" fmla="*/ 2727 h 9988"/>
            <a:gd name="connsiteX38" fmla="*/ 9890 w 10000"/>
            <a:gd name="connsiteY38" fmla="*/ 1630 h 9988"/>
            <a:gd name="connsiteX39" fmla="*/ 9936 w 10000"/>
            <a:gd name="connsiteY39" fmla="*/ 760 h 9988"/>
            <a:gd name="connsiteX40" fmla="*/ 9131 w 10000"/>
            <a:gd name="connsiteY40" fmla="*/ 0 h 9988"/>
            <a:gd name="connsiteX41" fmla="*/ 6886 w 10000"/>
            <a:gd name="connsiteY41" fmla="*/ 381 h 9988"/>
            <a:gd name="connsiteX42" fmla="*/ 2345 w 10000"/>
            <a:gd name="connsiteY42" fmla="*/ 711 h 9988"/>
            <a:gd name="connsiteX43" fmla="*/ 17 w 10000"/>
            <a:gd name="connsiteY43" fmla="*/ 1054 h 9988"/>
            <a:gd name="connsiteX0" fmla="*/ 17 w 10000"/>
            <a:gd name="connsiteY0" fmla="*/ 1055 h 9996"/>
            <a:gd name="connsiteX1" fmla="*/ 1322 w 10000"/>
            <a:gd name="connsiteY1" fmla="*/ 1417 h 9996"/>
            <a:gd name="connsiteX2" fmla="*/ 1714 w 10000"/>
            <a:gd name="connsiteY2" fmla="*/ 2358 h 9996"/>
            <a:gd name="connsiteX3" fmla="*/ 2409 w 10000"/>
            <a:gd name="connsiteY3" fmla="*/ 3544 h 9996"/>
            <a:gd name="connsiteX4" fmla="*/ 3710 w 10000"/>
            <a:gd name="connsiteY4" fmla="*/ 4187 h 9996"/>
            <a:gd name="connsiteX5" fmla="*/ 3014 w 10000"/>
            <a:gd name="connsiteY5" fmla="*/ 4384 h 9996"/>
            <a:gd name="connsiteX6" fmla="*/ 4032 w 10000"/>
            <a:gd name="connsiteY6" fmla="*/ 4544 h 9996"/>
            <a:gd name="connsiteX7" fmla="*/ 2968 w 10000"/>
            <a:gd name="connsiteY7" fmla="*/ 4765 h 9996"/>
            <a:gd name="connsiteX8" fmla="*/ 3799 w 10000"/>
            <a:gd name="connsiteY8" fmla="*/ 5351 h 9996"/>
            <a:gd name="connsiteX9" fmla="*/ 4359 w 10000"/>
            <a:gd name="connsiteY9" fmla="*/ 5922 h 9996"/>
            <a:gd name="connsiteX10" fmla="*/ 5000 w 10000"/>
            <a:gd name="connsiteY10" fmla="*/ 6579 h 9996"/>
            <a:gd name="connsiteX11" fmla="*/ 5272 w 10000"/>
            <a:gd name="connsiteY11" fmla="*/ 6982 h 9996"/>
            <a:gd name="connsiteX12" fmla="*/ 5752 w 10000"/>
            <a:gd name="connsiteY12" fmla="*/ 6996 h 9996"/>
            <a:gd name="connsiteX13" fmla="*/ 5989 w 10000"/>
            <a:gd name="connsiteY13" fmla="*/ 8681 h 9996"/>
            <a:gd name="connsiteX14" fmla="*/ 5101 w 10000"/>
            <a:gd name="connsiteY14" fmla="*/ 8862 h 9996"/>
            <a:gd name="connsiteX15" fmla="*/ 3638 w 10000"/>
            <a:gd name="connsiteY15" fmla="*/ 9404 h 9996"/>
            <a:gd name="connsiteX16" fmla="*/ 2303 w 10000"/>
            <a:gd name="connsiteY16" fmla="*/ 9768 h 9996"/>
            <a:gd name="connsiteX17" fmla="*/ 4543 w 10000"/>
            <a:gd name="connsiteY17" fmla="*/ 9980 h 9996"/>
            <a:gd name="connsiteX18" fmla="*/ 6047 w 10000"/>
            <a:gd name="connsiteY18" fmla="*/ 9963 h 9996"/>
            <a:gd name="connsiteX19" fmla="*/ 7436 w 10000"/>
            <a:gd name="connsiteY19" fmla="*/ 9807 h 9996"/>
            <a:gd name="connsiteX20" fmla="*/ 8428 w 10000"/>
            <a:gd name="connsiteY20" fmla="*/ 9486 h 9996"/>
            <a:gd name="connsiteX21" fmla="*/ 9689 w 10000"/>
            <a:gd name="connsiteY21" fmla="*/ 9109 h 9996"/>
            <a:gd name="connsiteX22" fmla="*/ 9460 w 10000"/>
            <a:gd name="connsiteY22" fmla="*/ 8880 h 9996"/>
            <a:gd name="connsiteX23" fmla="*/ 9100 w 10000"/>
            <a:gd name="connsiteY23" fmla="*/ 8586 h 9996"/>
            <a:gd name="connsiteX24" fmla="*/ 8120 w 10000"/>
            <a:gd name="connsiteY24" fmla="*/ 8578 h 9996"/>
            <a:gd name="connsiteX25" fmla="*/ 8083 w 10000"/>
            <a:gd name="connsiteY25" fmla="*/ 6983 h 9996"/>
            <a:gd name="connsiteX26" fmla="*/ 8467 w 10000"/>
            <a:gd name="connsiteY26" fmla="*/ 6938 h 9996"/>
            <a:gd name="connsiteX27" fmla="*/ 8275 w 10000"/>
            <a:gd name="connsiteY27" fmla="*/ 5889 h 9996"/>
            <a:gd name="connsiteX28" fmla="*/ 8341 w 10000"/>
            <a:gd name="connsiteY28" fmla="*/ 5523 h 9996"/>
            <a:gd name="connsiteX29" fmla="*/ 8838 w 10000"/>
            <a:gd name="connsiteY29" fmla="*/ 5071 h 9996"/>
            <a:gd name="connsiteX30" fmla="*/ 8352 w 10000"/>
            <a:gd name="connsiteY30" fmla="*/ 4863 h 9996"/>
            <a:gd name="connsiteX31" fmla="*/ 8659 w 10000"/>
            <a:gd name="connsiteY31" fmla="*/ 4788 h 9996"/>
            <a:gd name="connsiteX32" fmla="*/ 8472 w 10000"/>
            <a:gd name="connsiteY32" fmla="*/ 4628 h 9996"/>
            <a:gd name="connsiteX33" fmla="*/ 7194 w 10000"/>
            <a:gd name="connsiteY33" fmla="*/ 4524 h 9996"/>
            <a:gd name="connsiteX34" fmla="*/ 7872 w 10000"/>
            <a:gd name="connsiteY34" fmla="*/ 4318 h 9996"/>
            <a:gd name="connsiteX35" fmla="*/ 6691 w 10000"/>
            <a:gd name="connsiteY35" fmla="*/ 4162 h 9996"/>
            <a:gd name="connsiteX36" fmla="*/ 8266 w 10000"/>
            <a:gd name="connsiteY36" fmla="*/ 3849 h 9996"/>
            <a:gd name="connsiteX37" fmla="*/ 9384 w 10000"/>
            <a:gd name="connsiteY37" fmla="*/ 2730 h 9996"/>
            <a:gd name="connsiteX38" fmla="*/ 9890 w 10000"/>
            <a:gd name="connsiteY38" fmla="*/ 1632 h 9996"/>
            <a:gd name="connsiteX39" fmla="*/ 9936 w 10000"/>
            <a:gd name="connsiteY39" fmla="*/ 761 h 9996"/>
            <a:gd name="connsiteX40" fmla="*/ 9131 w 10000"/>
            <a:gd name="connsiteY40" fmla="*/ 0 h 9996"/>
            <a:gd name="connsiteX41" fmla="*/ 6886 w 10000"/>
            <a:gd name="connsiteY41" fmla="*/ 381 h 9996"/>
            <a:gd name="connsiteX42" fmla="*/ 2345 w 10000"/>
            <a:gd name="connsiteY42" fmla="*/ 712 h 9996"/>
            <a:gd name="connsiteX43" fmla="*/ 17 w 10000"/>
            <a:gd name="connsiteY43" fmla="*/ 1055 h 9996"/>
            <a:gd name="connsiteX0" fmla="*/ 17 w 10000"/>
            <a:gd name="connsiteY0" fmla="*/ 1055 h 10000"/>
            <a:gd name="connsiteX1" fmla="*/ 1322 w 10000"/>
            <a:gd name="connsiteY1" fmla="*/ 1418 h 10000"/>
            <a:gd name="connsiteX2" fmla="*/ 1714 w 10000"/>
            <a:gd name="connsiteY2" fmla="*/ 2359 h 10000"/>
            <a:gd name="connsiteX3" fmla="*/ 2409 w 10000"/>
            <a:gd name="connsiteY3" fmla="*/ 3545 h 10000"/>
            <a:gd name="connsiteX4" fmla="*/ 3710 w 10000"/>
            <a:gd name="connsiteY4" fmla="*/ 4189 h 10000"/>
            <a:gd name="connsiteX5" fmla="*/ 3014 w 10000"/>
            <a:gd name="connsiteY5" fmla="*/ 4386 h 10000"/>
            <a:gd name="connsiteX6" fmla="*/ 4032 w 10000"/>
            <a:gd name="connsiteY6" fmla="*/ 4546 h 10000"/>
            <a:gd name="connsiteX7" fmla="*/ 2968 w 10000"/>
            <a:gd name="connsiteY7" fmla="*/ 4767 h 10000"/>
            <a:gd name="connsiteX8" fmla="*/ 3799 w 10000"/>
            <a:gd name="connsiteY8" fmla="*/ 5353 h 10000"/>
            <a:gd name="connsiteX9" fmla="*/ 4359 w 10000"/>
            <a:gd name="connsiteY9" fmla="*/ 5924 h 10000"/>
            <a:gd name="connsiteX10" fmla="*/ 5000 w 10000"/>
            <a:gd name="connsiteY10" fmla="*/ 6582 h 10000"/>
            <a:gd name="connsiteX11" fmla="*/ 5272 w 10000"/>
            <a:gd name="connsiteY11" fmla="*/ 6985 h 10000"/>
            <a:gd name="connsiteX12" fmla="*/ 5752 w 10000"/>
            <a:gd name="connsiteY12" fmla="*/ 6999 h 10000"/>
            <a:gd name="connsiteX13" fmla="*/ 5989 w 10000"/>
            <a:gd name="connsiteY13" fmla="*/ 8684 h 10000"/>
            <a:gd name="connsiteX14" fmla="*/ 5101 w 10000"/>
            <a:gd name="connsiteY14" fmla="*/ 8866 h 10000"/>
            <a:gd name="connsiteX15" fmla="*/ 3638 w 10000"/>
            <a:gd name="connsiteY15" fmla="*/ 9408 h 10000"/>
            <a:gd name="connsiteX16" fmla="*/ 2303 w 10000"/>
            <a:gd name="connsiteY16" fmla="*/ 9772 h 10000"/>
            <a:gd name="connsiteX17" fmla="*/ 4543 w 10000"/>
            <a:gd name="connsiteY17" fmla="*/ 9984 h 10000"/>
            <a:gd name="connsiteX18" fmla="*/ 6047 w 10000"/>
            <a:gd name="connsiteY18" fmla="*/ 9967 h 10000"/>
            <a:gd name="connsiteX19" fmla="*/ 7436 w 10000"/>
            <a:gd name="connsiteY19" fmla="*/ 9811 h 10000"/>
            <a:gd name="connsiteX20" fmla="*/ 8428 w 10000"/>
            <a:gd name="connsiteY20" fmla="*/ 9490 h 10000"/>
            <a:gd name="connsiteX21" fmla="*/ 9689 w 10000"/>
            <a:gd name="connsiteY21" fmla="*/ 9113 h 10000"/>
            <a:gd name="connsiteX22" fmla="*/ 9460 w 10000"/>
            <a:gd name="connsiteY22" fmla="*/ 8884 h 10000"/>
            <a:gd name="connsiteX23" fmla="*/ 9100 w 10000"/>
            <a:gd name="connsiteY23" fmla="*/ 8589 h 10000"/>
            <a:gd name="connsiteX24" fmla="*/ 8120 w 10000"/>
            <a:gd name="connsiteY24" fmla="*/ 8581 h 10000"/>
            <a:gd name="connsiteX25" fmla="*/ 8083 w 10000"/>
            <a:gd name="connsiteY25" fmla="*/ 6986 h 10000"/>
            <a:gd name="connsiteX26" fmla="*/ 8467 w 10000"/>
            <a:gd name="connsiteY26" fmla="*/ 6941 h 10000"/>
            <a:gd name="connsiteX27" fmla="*/ 8275 w 10000"/>
            <a:gd name="connsiteY27" fmla="*/ 5891 h 10000"/>
            <a:gd name="connsiteX28" fmla="*/ 8341 w 10000"/>
            <a:gd name="connsiteY28" fmla="*/ 5525 h 10000"/>
            <a:gd name="connsiteX29" fmla="*/ 8838 w 10000"/>
            <a:gd name="connsiteY29" fmla="*/ 5073 h 10000"/>
            <a:gd name="connsiteX30" fmla="*/ 8352 w 10000"/>
            <a:gd name="connsiteY30" fmla="*/ 4865 h 10000"/>
            <a:gd name="connsiteX31" fmla="*/ 8659 w 10000"/>
            <a:gd name="connsiteY31" fmla="*/ 4790 h 10000"/>
            <a:gd name="connsiteX32" fmla="*/ 8472 w 10000"/>
            <a:gd name="connsiteY32" fmla="*/ 4630 h 10000"/>
            <a:gd name="connsiteX33" fmla="*/ 7194 w 10000"/>
            <a:gd name="connsiteY33" fmla="*/ 4526 h 10000"/>
            <a:gd name="connsiteX34" fmla="*/ 7872 w 10000"/>
            <a:gd name="connsiteY34" fmla="*/ 4320 h 10000"/>
            <a:gd name="connsiteX35" fmla="*/ 6691 w 10000"/>
            <a:gd name="connsiteY35" fmla="*/ 4164 h 10000"/>
            <a:gd name="connsiteX36" fmla="*/ 8266 w 10000"/>
            <a:gd name="connsiteY36" fmla="*/ 3851 h 10000"/>
            <a:gd name="connsiteX37" fmla="*/ 9384 w 10000"/>
            <a:gd name="connsiteY37" fmla="*/ 2731 h 10000"/>
            <a:gd name="connsiteX38" fmla="*/ 9890 w 10000"/>
            <a:gd name="connsiteY38" fmla="*/ 1633 h 10000"/>
            <a:gd name="connsiteX39" fmla="*/ 9936 w 10000"/>
            <a:gd name="connsiteY39" fmla="*/ 761 h 10000"/>
            <a:gd name="connsiteX40" fmla="*/ 9131 w 10000"/>
            <a:gd name="connsiteY40" fmla="*/ 0 h 10000"/>
            <a:gd name="connsiteX41" fmla="*/ 6886 w 10000"/>
            <a:gd name="connsiteY41" fmla="*/ 381 h 10000"/>
            <a:gd name="connsiteX42" fmla="*/ 2345 w 10000"/>
            <a:gd name="connsiteY42" fmla="*/ 712 h 10000"/>
            <a:gd name="connsiteX43" fmla="*/ 17 w 10000"/>
            <a:gd name="connsiteY43" fmla="*/ 1055 h 10000"/>
            <a:gd name="connsiteX0" fmla="*/ 17 w 10000"/>
            <a:gd name="connsiteY0" fmla="*/ 1055 h 10011"/>
            <a:gd name="connsiteX1" fmla="*/ 1322 w 10000"/>
            <a:gd name="connsiteY1" fmla="*/ 1418 h 10011"/>
            <a:gd name="connsiteX2" fmla="*/ 1714 w 10000"/>
            <a:gd name="connsiteY2" fmla="*/ 2359 h 10011"/>
            <a:gd name="connsiteX3" fmla="*/ 2409 w 10000"/>
            <a:gd name="connsiteY3" fmla="*/ 3545 h 10011"/>
            <a:gd name="connsiteX4" fmla="*/ 3710 w 10000"/>
            <a:gd name="connsiteY4" fmla="*/ 4189 h 10011"/>
            <a:gd name="connsiteX5" fmla="*/ 3014 w 10000"/>
            <a:gd name="connsiteY5" fmla="*/ 4386 h 10011"/>
            <a:gd name="connsiteX6" fmla="*/ 4032 w 10000"/>
            <a:gd name="connsiteY6" fmla="*/ 4546 h 10011"/>
            <a:gd name="connsiteX7" fmla="*/ 2968 w 10000"/>
            <a:gd name="connsiteY7" fmla="*/ 4767 h 10011"/>
            <a:gd name="connsiteX8" fmla="*/ 3799 w 10000"/>
            <a:gd name="connsiteY8" fmla="*/ 5353 h 10011"/>
            <a:gd name="connsiteX9" fmla="*/ 4359 w 10000"/>
            <a:gd name="connsiteY9" fmla="*/ 5924 h 10011"/>
            <a:gd name="connsiteX10" fmla="*/ 5000 w 10000"/>
            <a:gd name="connsiteY10" fmla="*/ 6582 h 10011"/>
            <a:gd name="connsiteX11" fmla="*/ 5272 w 10000"/>
            <a:gd name="connsiteY11" fmla="*/ 6985 h 10011"/>
            <a:gd name="connsiteX12" fmla="*/ 5752 w 10000"/>
            <a:gd name="connsiteY12" fmla="*/ 6999 h 10011"/>
            <a:gd name="connsiteX13" fmla="*/ 5989 w 10000"/>
            <a:gd name="connsiteY13" fmla="*/ 8684 h 10011"/>
            <a:gd name="connsiteX14" fmla="*/ 5101 w 10000"/>
            <a:gd name="connsiteY14" fmla="*/ 8866 h 10011"/>
            <a:gd name="connsiteX15" fmla="*/ 3638 w 10000"/>
            <a:gd name="connsiteY15" fmla="*/ 9408 h 10011"/>
            <a:gd name="connsiteX16" fmla="*/ 2579 w 10000"/>
            <a:gd name="connsiteY16" fmla="*/ 9625 h 10011"/>
            <a:gd name="connsiteX17" fmla="*/ 4543 w 10000"/>
            <a:gd name="connsiteY17" fmla="*/ 9984 h 10011"/>
            <a:gd name="connsiteX18" fmla="*/ 6047 w 10000"/>
            <a:gd name="connsiteY18" fmla="*/ 9967 h 10011"/>
            <a:gd name="connsiteX19" fmla="*/ 7436 w 10000"/>
            <a:gd name="connsiteY19" fmla="*/ 9811 h 10011"/>
            <a:gd name="connsiteX20" fmla="*/ 8428 w 10000"/>
            <a:gd name="connsiteY20" fmla="*/ 9490 h 10011"/>
            <a:gd name="connsiteX21" fmla="*/ 9689 w 10000"/>
            <a:gd name="connsiteY21" fmla="*/ 9113 h 10011"/>
            <a:gd name="connsiteX22" fmla="*/ 9460 w 10000"/>
            <a:gd name="connsiteY22" fmla="*/ 8884 h 10011"/>
            <a:gd name="connsiteX23" fmla="*/ 9100 w 10000"/>
            <a:gd name="connsiteY23" fmla="*/ 8589 h 10011"/>
            <a:gd name="connsiteX24" fmla="*/ 8120 w 10000"/>
            <a:gd name="connsiteY24" fmla="*/ 8581 h 10011"/>
            <a:gd name="connsiteX25" fmla="*/ 8083 w 10000"/>
            <a:gd name="connsiteY25" fmla="*/ 6986 h 10011"/>
            <a:gd name="connsiteX26" fmla="*/ 8467 w 10000"/>
            <a:gd name="connsiteY26" fmla="*/ 6941 h 10011"/>
            <a:gd name="connsiteX27" fmla="*/ 8275 w 10000"/>
            <a:gd name="connsiteY27" fmla="*/ 5891 h 10011"/>
            <a:gd name="connsiteX28" fmla="*/ 8341 w 10000"/>
            <a:gd name="connsiteY28" fmla="*/ 5525 h 10011"/>
            <a:gd name="connsiteX29" fmla="*/ 8838 w 10000"/>
            <a:gd name="connsiteY29" fmla="*/ 5073 h 10011"/>
            <a:gd name="connsiteX30" fmla="*/ 8352 w 10000"/>
            <a:gd name="connsiteY30" fmla="*/ 4865 h 10011"/>
            <a:gd name="connsiteX31" fmla="*/ 8659 w 10000"/>
            <a:gd name="connsiteY31" fmla="*/ 4790 h 10011"/>
            <a:gd name="connsiteX32" fmla="*/ 8472 w 10000"/>
            <a:gd name="connsiteY32" fmla="*/ 4630 h 10011"/>
            <a:gd name="connsiteX33" fmla="*/ 7194 w 10000"/>
            <a:gd name="connsiteY33" fmla="*/ 4526 h 10011"/>
            <a:gd name="connsiteX34" fmla="*/ 7872 w 10000"/>
            <a:gd name="connsiteY34" fmla="*/ 4320 h 10011"/>
            <a:gd name="connsiteX35" fmla="*/ 6691 w 10000"/>
            <a:gd name="connsiteY35" fmla="*/ 4164 h 10011"/>
            <a:gd name="connsiteX36" fmla="*/ 8266 w 10000"/>
            <a:gd name="connsiteY36" fmla="*/ 3851 h 10011"/>
            <a:gd name="connsiteX37" fmla="*/ 9384 w 10000"/>
            <a:gd name="connsiteY37" fmla="*/ 2731 h 10011"/>
            <a:gd name="connsiteX38" fmla="*/ 9890 w 10000"/>
            <a:gd name="connsiteY38" fmla="*/ 1633 h 10011"/>
            <a:gd name="connsiteX39" fmla="*/ 9936 w 10000"/>
            <a:gd name="connsiteY39" fmla="*/ 761 h 10011"/>
            <a:gd name="connsiteX40" fmla="*/ 9131 w 10000"/>
            <a:gd name="connsiteY40" fmla="*/ 0 h 10011"/>
            <a:gd name="connsiteX41" fmla="*/ 6886 w 10000"/>
            <a:gd name="connsiteY41" fmla="*/ 381 h 10011"/>
            <a:gd name="connsiteX42" fmla="*/ 2345 w 10000"/>
            <a:gd name="connsiteY42" fmla="*/ 712 h 10011"/>
            <a:gd name="connsiteX43" fmla="*/ 17 w 10000"/>
            <a:gd name="connsiteY43" fmla="*/ 1055 h 10011"/>
            <a:gd name="connsiteX0" fmla="*/ 17 w 10000"/>
            <a:gd name="connsiteY0" fmla="*/ 1055 h 10011"/>
            <a:gd name="connsiteX1" fmla="*/ 1322 w 10000"/>
            <a:gd name="connsiteY1" fmla="*/ 1418 h 10011"/>
            <a:gd name="connsiteX2" fmla="*/ 1714 w 10000"/>
            <a:gd name="connsiteY2" fmla="*/ 2359 h 10011"/>
            <a:gd name="connsiteX3" fmla="*/ 2409 w 10000"/>
            <a:gd name="connsiteY3" fmla="*/ 3545 h 10011"/>
            <a:gd name="connsiteX4" fmla="*/ 3710 w 10000"/>
            <a:gd name="connsiteY4" fmla="*/ 4189 h 10011"/>
            <a:gd name="connsiteX5" fmla="*/ 3014 w 10000"/>
            <a:gd name="connsiteY5" fmla="*/ 4386 h 10011"/>
            <a:gd name="connsiteX6" fmla="*/ 4032 w 10000"/>
            <a:gd name="connsiteY6" fmla="*/ 4546 h 10011"/>
            <a:gd name="connsiteX7" fmla="*/ 2968 w 10000"/>
            <a:gd name="connsiteY7" fmla="*/ 4767 h 10011"/>
            <a:gd name="connsiteX8" fmla="*/ 3799 w 10000"/>
            <a:gd name="connsiteY8" fmla="*/ 5353 h 10011"/>
            <a:gd name="connsiteX9" fmla="*/ 4359 w 10000"/>
            <a:gd name="connsiteY9" fmla="*/ 5924 h 10011"/>
            <a:gd name="connsiteX10" fmla="*/ 5000 w 10000"/>
            <a:gd name="connsiteY10" fmla="*/ 6582 h 10011"/>
            <a:gd name="connsiteX11" fmla="*/ 5272 w 10000"/>
            <a:gd name="connsiteY11" fmla="*/ 6985 h 10011"/>
            <a:gd name="connsiteX12" fmla="*/ 5752 w 10000"/>
            <a:gd name="connsiteY12" fmla="*/ 6999 h 10011"/>
            <a:gd name="connsiteX13" fmla="*/ 5989 w 10000"/>
            <a:gd name="connsiteY13" fmla="*/ 8684 h 10011"/>
            <a:gd name="connsiteX14" fmla="*/ 5101 w 10000"/>
            <a:gd name="connsiteY14" fmla="*/ 8866 h 10011"/>
            <a:gd name="connsiteX15" fmla="*/ 3638 w 10000"/>
            <a:gd name="connsiteY15" fmla="*/ 9408 h 10011"/>
            <a:gd name="connsiteX16" fmla="*/ 2579 w 10000"/>
            <a:gd name="connsiteY16" fmla="*/ 9625 h 10011"/>
            <a:gd name="connsiteX17" fmla="*/ 4543 w 10000"/>
            <a:gd name="connsiteY17" fmla="*/ 9984 h 10011"/>
            <a:gd name="connsiteX18" fmla="*/ 6047 w 10000"/>
            <a:gd name="connsiteY18" fmla="*/ 9967 h 10011"/>
            <a:gd name="connsiteX19" fmla="*/ 7436 w 10000"/>
            <a:gd name="connsiteY19" fmla="*/ 9811 h 10011"/>
            <a:gd name="connsiteX20" fmla="*/ 8428 w 10000"/>
            <a:gd name="connsiteY20" fmla="*/ 9490 h 10011"/>
            <a:gd name="connsiteX21" fmla="*/ 9689 w 10000"/>
            <a:gd name="connsiteY21" fmla="*/ 9113 h 10011"/>
            <a:gd name="connsiteX22" fmla="*/ 9460 w 10000"/>
            <a:gd name="connsiteY22" fmla="*/ 8884 h 10011"/>
            <a:gd name="connsiteX23" fmla="*/ 9100 w 10000"/>
            <a:gd name="connsiteY23" fmla="*/ 8589 h 10011"/>
            <a:gd name="connsiteX24" fmla="*/ 8120 w 10000"/>
            <a:gd name="connsiteY24" fmla="*/ 8581 h 10011"/>
            <a:gd name="connsiteX25" fmla="*/ 8083 w 10000"/>
            <a:gd name="connsiteY25" fmla="*/ 6986 h 10011"/>
            <a:gd name="connsiteX26" fmla="*/ 8467 w 10000"/>
            <a:gd name="connsiteY26" fmla="*/ 6941 h 10011"/>
            <a:gd name="connsiteX27" fmla="*/ 8275 w 10000"/>
            <a:gd name="connsiteY27" fmla="*/ 5891 h 10011"/>
            <a:gd name="connsiteX28" fmla="*/ 8341 w 10000"/>
            <a:gd name="connsiteY28" fmla="*/ 5525 h 10011"/>
            <a:gd name="connsiteX29" fmla="*/ 8838 w 10000"/>
            <a:gd name="connsiteY29" fmla="*/ 5073 h 10011"/>
            <a:gd name="connsiteX30" fmla="*/ 8352 w 10000"/>
            <a:gd name="connsiteY30" fmla="*/ 4865 h 10011"/>
            <a:gd name="connsiteX31" fmla="*/ 8659 w 10000"/>
            <a:gd name="connsiteY31" fmla="*/ 4790 h 10011"/>
            <a:gd name="connsiteX32" fmla="*/ 8472 w 10000"/>
            <a:gd name="connsiteY32" fmla="*/ 4630 h 10011"/>
            <a:gd name="connsiteX33" fmla="*/ 7194 w 10000"/>
            <a:gd name="connsiteY33" fmla="*/ 4526 h 10011"/>
            <a:gd name="connsiteX34" fmla="*/ 7872 w 10000"/>
            <a:gd name="connsiteY34" fmla="*/ 4320 h 10011"/>
            <a:gd name="connsiteX35" fmla="*/ 6691 w 10000"/>
            <a:gd name="connsiteY35" fmla="*/ 4164 h 10011"/>
            <a:gd name="connsiteX36" fmla="*/ 8266 w 10000"/>
            <a:gd name="connsiteY36" fmla="*/ 3851 h 10011"/>
            <a:gd name="connsiteX37" fmla="*/ 9384 w 10000"/>
            <a:gd name="connsiteY37" fmla="*/ 2731 h 10011"/>
            <a:gd name="connsiteX38" fmla="*/ 9890 w 10000"/>
            <a:gd name="connsiteY38" fmla="*/ 1633 h 10011"/>
            <a:gd name="connsiteX39" fmla="*/ 9936 w 10000"/>
            <a:gd name="connsiteY39" fmla="*/ 761 h 10011"/>
            <a:gd name="connsiteX40" fmla="*/ 9131 w 10000"/>
            <a:gd name="connsiteY40" fmla="*/ 0 h 10011"/>
            <a:gd name="connsiteX41" fmla="*/ 6886 w 10000"/>
            <a:gd name="connsiteY41" fmla="*/ 381 h 10011"/>
            <a:gd name="connsiteX42" fmla="*/ 2345 w 10000"/>
            <a:gd name="connsiteY42" fmla="*/ 712 h 10011"/>
            <a:gd name="connsiteX43" fmla="*/ 17 w 10000"/>
            <a:gd name="connsiteY43" fmla="*/ 1055 h 10011"/>
            <a:gd name="connsiteX0" fmla="*/ 17 w 10000"/>
            <a:gd name="connsiteY0" fmla="*/ 1055 h 10011"/>
            <a:gd name="connsiteX1" fmla="*/ 1322 w 10000"/>
            <a:gd name="connsiteY1" fmla="*/ 1418 h 10011"/>
            <a:gd name="connsiteX2" fmla="*/ 1714 w 10000"/>
            <a:gd name="connsiteY2" fmla="*/ 2359 h 10011"/>
            <a:gd name="connsiteX3" fmla="*/ 2409 w 10000"/>
            <a:gd name="connsiteY3" fmla="*/ 3545 h 10011"/>
            <a:gd name="connsiteX4" fmla="*/ 3710 w 10000"/>
            <a:gd name="connsiteY4" fmla="*/ 4189 h 10011"/>
            <a:gd name="connsiteX5" fmla="*/ 3014 w 10000"/>
            <a:gd name="connsiteY5" fmla="*/ 4386 h 10011"/>
            <a:gd name="connsiteX6" fmla="*/ 4032 w 10000"/>
            <a:gd name="connsiteY6" fmla="*/ 4546 h 10011"/>
            <a:gd name="connsiteX7" fmla="*/ 2968 w 10000"/>
            <a:gd name="connsiteY7" fmla="*/ 4767 h 10011"/>
            <a:gd name="connsiteX8" fmla="*/ 3799 w 10000"/>
            <a:gd name="connsiteY8" fmla="*/ 5353 h 10011"/>
            <a:gd name="connsiteX9" fmla="*/ 4359 w 10000"/>
            <a:gd name="connsiteY9" fmla="*/ 5924 h 10011"/>
            <a:gd name="connsiteX10" fmla="*/ 5000 w 10000"/>
            <a:gd name="connsiteY10" fmla="*/ 6582 h 10011"/>
            <a:gd name="connsiteX11" fmla="*/ 5272 w 10000"/>
            <a:gd name="connsiteY11" fmla="*/ 6985 h 10011"/>
            <a:gd name="connsiteX12" fmla="*/ 5752 w 10000"/>
            <a:gd name="connsiteY12" fmla="*/ 6999 h 10011"/>
            <a:gd name="connsiteX13" fmla="*/ 5989 w 10000"/>
            <a:gd name="connsiteY13" fmla="*/ 8684 h 10011"/>
            <a:gd name="connsiteX14" fmla="*/ 5101 w 10000"/>
            <a:gd name="connsiteY14" fmla="*/ 8866 h 10011"/>
            <a:gd name="connsiteX15" fmla="*/ 3638 w 10000"/>
            <a:gd name="connsiteY15" fmla="*/ 9408 h 10011"/>
            <a:gd name="connsiteX16" fmla="*/ 2579 w 10000"/>
            <a:gd name="connsiteY16" fmla="*/ 9625 h 10011"/>
            <a:gd name="connsiteX17" fmla="*/ 4543 w 10000"/>
            <a:gd name="connsiteY17" fmla="*/ 9984 h 10011"/>
            <a:gd name="connsiteX18" fmla="*/ 6047 w 10000"/>
            <a:gd name="connsiteY18" fmla="*/ 9967 h 10011"/>
            <a:gd name="connsiteX19" fmla="*/ 7436 w 10000"/>
            <a:gd name="connsiteY19" fmla="*/ 9811 h 10011"/>
            <a:gd name="connsiteX20" fmla="*/ 8428 w 10000"/>
            <a:gd name="connsiteY20" fmla="*/ 9490 h 10011"/>
            <a:gd name="connsiteX21" fmla="*/ 9689 w 10000"/>
            <a:gd name="connsiteY21" fmla="*/ 9113 h 10011"/>
            <a:gd name="connsiteX22" fmla="*/ 9460 w 10000"/>
            <a:gd name="connsiteY22" fmla="*/ 8884 h 10011"/>
            <a:gd name="connsiteX23" fmla="*/ 9100 w 10000"/>
            <a:gd name="connsiteY23" fmla="*/ 8589 h 10011"/>
            <a:gd name="connsiteX24" fmla="*/ 8120 w 10000"/>
            <a:gd name="connsiteY24" fmla="*/ 8581 h 10011"/>
            <a:gd name="connsiteX25" fmla="*/ 8083 w 10000"/>
            <a:gd name="connsiteY25" fmla="*/ 6986 h 10011"/>
            <a:gd name="connsiteX26" fmla="*/ 8467 w 10000"/>
            <a:gd name="connsiteY26" fmla="*/ 6941 h 10011"/>
            <a:gd name="connsiteX27" fmla="*/ 8275 w 10000"/>
            <a:gd name="connsiteY27" fmla="*/ 5891 h 10011"/>
            <a:gd name="connsiteX28" fmla="*/ 8341 w 10000"/>
            <a:gd name="connsiteY28" fmla="*/ 5525 h 10011"/>
            <a:gd name="connsiteX29" fmla="*/ 8838 w 10000"/>
            <a:gd name="connsiteY29" fmla="*/ 5073 h 10011"/>
            <a:gd name="connsiteX30" fmla="*/ 8352 w 10000"/>
            <a:gd name="connsiteY30" fmla="*/ 4865 h 10011"/>
            <a:gd name="connsiteX31" fmla="*/ 8659 w 10000"/>
            <a:gd name="connsiteY31" fmla="*/ 4790 h 10011"/>
            <a:gd name="connsiteX32" fmla="*/ 8472 w 10000"/>
            <a:gd name="connsiteY32" fmla="*/ 4630 h 10011"/>
            <a:gd name="connsiteX33" fmla="*/ 7194 w 10000"/>
            <a:gd name="connsiteY33" fmla="*/ 4526 h 10011"/>
            <a:gd name="connsiteX34" fmla="*/ 7872 w 10000"/>
            <a:gd name="connsiteY34" fmla="*/ 4320 h 10011"/>
            <a:gd name="connsiteX35" fmla="*/ 6691 w 10000"/>
            <a:gd name="connsiteY35" fmla="*/ 4164 h 10011"/>
            <a:gd name="connsiteX36" fmla="*/ 8266 w 10000"/>
            <a:gd name="connsiteY36" fmla="*/ 3851 h 10011"/>
            <a:gd name="connsiteX37" fmla="*/ 9384 w 10000"/>
            <a:gd name="connsiteY37" fmla="*/ 2731 h 10011"/>
            <a:gd name="connsiteX38" fmla="*/ 9890 w 10000"/>
            <a:gd name="connsiteY38" fmla="*/ 1633 h 10011"/>
            <a:gd name="connsiteX39" fmla="*/ 9936 w 10000"/>
            <a:gd name="connsiteY39" fmla="*/ 761 h 10011"/>
            <a:gd name="connsiteX40" fmla="*/ 9131 w 10000"/>
            <a:gd name="connsiteY40" fmla="*/ 0 h 10011"/>
            <a:gd name="connsiteX41" fmla="*/ 6886 w 10000"/>
            <a:gd name="connsiteY41" fmla="*/ 381 h 10011"/>
            <a:gd name="connsiteX42" fmla="*/ 2345 w 10000"/>
            <a:gd name="connsiteY42" fmla="*/ 712 h 10011"/>
            <a:gd name="connsiteX43" fmla="*/ 17 w 10000"/>
            <a:gd name="connsiteY43" fmla="*/ 1055 h 10011"/>
            <a:gd name="connsiteX0" fmla="*/ 17 w 10000"/>
            <a:gd name="connsiteY0" fmla="*/ 1055 h 9972"/>
            <a:gd name="connsiteX1" fmla="*/ 1322 w 10000"/>
            <a:gd name="connsiteY1" fmla="*/ 1418 h 9972"/>
            <a:gd name="connsiteX2" fmla="*/ 1714 w 10000"/>
            <a:gd name="connsiteY2" fmla="*/ 2359 h 9972"/>
            <a:gd name="connsiteX3" fmla="*/ 2409 w 10000"/>
            <a:gd name="connsiteY3" fmla="*/ 3545 h 9972"/>
            <a:gd name="connsiteX4" fmla="*/ 3710 w 10000"/>
            <a:gd name="connsiteY4" fmla="*/ 4189 h 9972"/>
            <a:gd name="connsiteX5" fmla="*/ 3014 w 10000"/>
            <a:gd name="connsiteY5" fmla="*/ 4386 h 9972"/>
            <a:gd name="connsiteX6" fmla="*/ 4032 w 10000"/>
            <a:gd name="connsiteY6" fmla="*/ 4546 h 9972"/>
            <a:gd name="connsiteX7" fmla="*/ 2968 w 10000"/>
            <a:gd name="connsiteY7" fmla="*/ 4767 h 9972"/>
            <a:gd name="connsiteX8" fmla="*/ 3799 w 10000"/>
            <a:gd name="connsiteY8" fmla="*/ 5353 h 9972"/>
            <a:gd name="connsiteX9" fmla="*/ 4359 w 10000"/>
            <a:gd name="connsiteY9" fmla="*/ 5924 h 9972"/>
            <a:gd name="connsiteX10" fmla="*/ 5000 w 10000"/>
            <a:gd name="connsiteY10" fmla="*/ 6582 h 9972"/>
            <a:gd name="connsiteX11" fmla="*/ 5272 w 10000"/>
            <a:gd name="connsiteY11" fmla="*/ 6985 h 9972"/>
            <a:gd name="connsiteX12" fmla="*/ 5752 w 10000"/>
            <a:gd name="connsiteY12" fmla="*/ 6999 h 9972"/>
            <a:gd name="connsiteX13" fmla="*/ 5989 w 10000"/>
            <a:gd name="connsiteY13" fmla="*/ 8684 h 9972"/>
            <a:gd name="connsiteX14" fmla="*/ 5101 w 10000"/>
            <a:gd name="connsiteY14" fmla="*/ 8866 h 9972"/>
            <a:gd name="connsiteX15" fmla="*/ 3638 w 10000"/>
            <a:gd name="connsiteY15" fmla="*/ 9408 h 9972"/>
            <a:gd name="connsiteX16" fmla="*/ 2579 w 10000"/>
            <a:gd name="connsiteY16" fmla="*/ 9625 h 9972"/>
            <a:gd name="connsiteX17" fmla="*/ 6047 w 10000"/>
            <a:gd name="connsiteY17" fmla="*/ 9967 h 9972"/>
            <a:gd name="connsiteX18" fmla="*/ 7436 w 10000"/>
            <a:gd name="connsiteY18" fmla="*/ 9811 h 9972"/>
            <a:gd name="connsiteX19" fmla="*/ 8428 w 10000"/>
            <a:gd name="connsiteY19" fmla="*/ 9490 h 9972"/>
            <a:gd name="connsiteX20" fmla="*/ 9689 w 10000"/>
            <a:gd name="connsiteY20" fmla="*/ 9113 h 9972"/>
            <a:gd name="connsiteX21" fmla="*/ 9460 w 10000"/>
            <a:gd name="connsiteY21" fmla="*/ 8884 h 9972"/>
            <a:gd name="connsiteX22" fmla="*/ 9100 w 10000"/>
            <a:gd name="connsiteY22" fmla="*/ 8589 h 9972"/>
            <a:gd name="connsiteX23" fmla="*/ 8120 w 10000"/>
            <a:gd name="connsiteY23" fmla="*/ 8581 h 9972"/>
            <a:gd name="connsiteX24" fmla="*/ 8083 w 10000"/>
            <a:gd name="connsiteY24" fmla="*/ 6986 h 9972"/>
            <a:gd name="connsiteX25" fmla="*/ 8467 w 10000"/>
            <a:gd name="connsiteY25" fmla="*/ 6941 h 9972"/>
            <a:gd name="connsiteX26" fmla="*/ 8275 w 10000"/>
            <a:gd name="connsiteY26" fmla="*/ 5891 h 9972"/>
            <a:gd name="connsiteX27" fmla="*/ 8341 w 10000"/>
            <a:gd name="connsiteY27" fmla="*/ 5525 h 9972"/>
            <a:gd name="connsiteX28" fmla="*/ 8838 w 10000"/>
            <a:gd name="connsiteY28" fmla="*/ 5073 h 9972"/>
            <a:gd name="connsiteX29" fmla="*/ 8352 w 10000"/>
            <a:gd name="connsiteY29" fmla="*/ 4865 h 9972"/>
            <a:gd name="connsiteX30" fmla="*/ 8659 w 10000"/>
            <a:gd name="connsiteY30" fmla="*/ 4790 h 9972"/>
            <a:gd name="connsiteX31" fmla="*/ 8472 w 10000"/>
            <a:gd name="connsiteY31" fmla="*/ 4630 h 9972"/>
            <a:gd name="connsiteX32" fmla="*/ 7194 w 10000"/>
            <a:gd name="connsiteY32" fmla="*/ 4526 h 9972"/>
            <a:gd name="connsiteX33" fmla="*/ 7872 w 10000"/>
            <a:gd name="connsiteY33" fmla="*/ 4320 h 9972"/>
            <a:gd name="connsiteX34" fmla="*/ 6691 w 10000"/>
            <a:gd name="connsiteY34" fmla="*/ 4164 h 9972"/>
            <a:gd name="connsiteX35" fmla="*/ 8266 w 10000"/>
            <a:gd name="connsiteY35" fmla="*/ 3851 h 9972"/>
            <a:gd name="connsiteX36" fmla="*/ 9384 w 10000"/>
            <a:gd name="connsiteY36" fmla="*/ 2731 h 9972"/>
            <a:gd name="connsiteX37" fmla="*/ 9890 w 10000"/>
            <a:gd name="connsiteY37" fmla="*/ 1633 h 9972"/>
            <a:gd name="connsiteX38" fmla="*/ 9936 w 10000"/>
            <a:gd name="connsiteY38" fmla="*/ 761 h 9972"/>
            <a:gd name="connsiteX39" fmla="*/ 9131 w 10000"/>
            <a:gd name="connsiteY39" fmla="*/ 0 h 9972"/>
            <a:gd name="connsiteX40" fmla="*/ 6886 w 10000"/>
            <a:gd name="connsiteY40" fmla="*/ 381 h 9972"/>
            <a:gd name="connsiteX41" fmla="*/ 2345 w 10000"/>
            <a:gd name="connsiteY41" fmla="*/ 712 h 9972"/>
            <a:gd name="connsiteX42" fmla="*/ 17 w 10000"/>
            <a:gd name="connsiteY42" fmla="*/ 1055 h 9972"/>
            <a:gd name="connsiteX0" fmla="*/ 17 w 10000"/>
            <a:gd name="connsiteY0" fmla="*/ 1058 h 10000"/>
            <a:gd name="connsiteX1" fmla="*/ 1322 w 10000"/>
            <a:gd name="connsiteY1" fmla="*/ 1422 h 10000"/>
            <a:gd name="connsiteX2" fmla="*/ 1714 w 10000"/>
            <a:gd name="connsiteY2" fmla="*/ 2366 h 10000"/>
            <a:gd name="connsiteX3" fmla="*/ 2409 w 10000"/>
            <a:gd name="connsiteY3" fmla="*/ 3555 h 10000"/>
            <a:gd name="connsiteX4" fmla="*/ 3710 w 10000"/>
            <a:gd name="connsiteY4" fmla="*/ 4201 h 10000"/>
            <a:gd name="connsiteX5" fmla="*/ 3014 w 10000"/>
            <a:gd name="connsiteY5" fmla="*/ 4398 h 10000"/>
            <a:gd name="connsiteX6" fmla="*/ 4032 w 10000"/>
            <a:gd name="connsiteY6" fmla="*/ 4559 h 10000"/>
            <a:gd name="connsiteX7" fmla="*/ 2968 w 10000"/>
            <a:gd name="connsiteY7" fmla="*/ 4780 h 10000"/>
            <a:gd name="connsiteX8" fmla="*/ 3799 w 10000"/>
            <a:gd name="connsiteY8" fmla="*/ 5368 h 10000"/>
            <a:gd name="connsiteX9" fmla="*/ 4359 w 10000"/>
            <a:gd name="connsiteY9" fmla="*/ 5941 h 10000"/>
            <a:gd name="connsiteX10" fmla="*/ 5000 w 10000"/>
            <a:gd name="connsiteY10" fmla="*/ 6600 h 10000"/>
            <a:gd name="connsiteX11" fmla="*/ 5272 w 10000"/>
            <a:gd name="connsiteY11" fmla="*/ 7005 h 10000"/>
            <a:gd name="connsiteX12" fmla="*/ 5752 w 10000"/>
            <a:gd name="connsiteY12" fmla="*/ 7019 h 10000"/>
            <a:gd name="connsiteX13" fmla="*/ 5989 w 10000"/>
            <a:gd name="connsiteY13" fmla="*/ 8708 h 10000"/>
            <a:gd name="connsiteX14" fmla="*/ 5101 w 10000"/>
            <a:gd name="connsiteY14" fmla="*/ 8891 h 10000"/>
            <a:gd name="connsiteX15" fmla="*/ 3638 w 10000"/>
            <a:gd name="connsiteY15" fmla="*/ 9434 h 10000"/>
            <a:gd name="connsiteX16" fmla="*/ 2579 w 10000"/>
            <a:gd name="connsiteY16" fmla="*/ 9652 h 10000"/>
            <a:gd name="connsiteX17" fmla="*/ 6047 w 10000"/>
            <a:gd name="connsiteY17" fmla="*/ 9995 h 10000"/>
            <a:gd name="connsiteX18" fmla="*/ 7436 w 10000"/>
            <a:gd name="connsiteY18" fmla="*/ 9839 h 10000"/>
            <a:gd name="connsiteX19" fmla="*/ 8428 w 10000"/>
            <a:gd name="connsiteY19" fmla="*/ 9517 h 10000"/>
            <a:gd name="connsiteX20" fmla="*/ 9689 w 10000"/>
            <a:gd name="connsiteY20" fmla="*/ 9139 h 10000"/>
            <a:gd name="connsiteX21" fmla="*/ 9460 w 10000"/>
            <a:gd name="connsiteY21" fmla="*/ 8909 h 10000"/>
            <a:gd name="connsiteX22" fmla="*/ 9100 w 10000"/>
            <a:gd name="connsiteY22" fmla="*/ 8613 h 10000"/>
            <a:gd name="connsiteX23" fmla="*/ 8120 w 10000"/>
            <a:gd name="connsiteY23" fmla="*/ 8605 h 10000"/>
            <a:gd name="connsiteX24" fmla="*/ 8083 w 10000"/>
            <a:gd name="connsiteY24" fmla="*/ 7006 h 10000"/>
            <a:gd name="connsiteX25" fmla="*/ 8467 w 10000"/>
            <a:gd name="connsiteY25" fmla="*/ 6960 h 10000"/>
            <a:gd name="connsiteX26" fmla="*/ 8275 w 10000"/>
            <a:gd name="connsiteY26" fmla="*/ 5908 h 10000"/>
            <a:gd name="connsiteX27" fmla="*/ 8341 w 10000"/>
            <a:gd name="connsiteY27" fmla="*/ 5541 h 10000"/>
            <a:gd name="connsiteX28" fmla="*/ 8838 w 10000"/>
            <a:gd name="connsiteY28" fmla="*/ 5087 h 10000"/>
            <a:gd name="connsiteX29" fmla="*/ 8352 w 10000"/>
            <a:gd name="connsiteY29" fmla="*/ 4879 h 10000"/>
            <a:gd name="connsiteX30" fmla="*/ 8659 w 10000"/>
            <a:gd name="connsiteY30" fmla="*/ 4803 h 10000"/>
            <a:gd name="connsiteX31" fmla="*/ 8472 w 10000"/>
            <a:gd name="connsiteY31" fmla="*/ 4643 h 10000"/>
            <a:gd name="connsiteX32" fmla="*/ 7194 w 10000"/>
            <a:gd name="connsiteY32" fmla="*/ 4539 h 10000"/>
            <a:gd name="connsiteX33" fmla="*/ 7872 w 10000"/>
            <a:gd name="connsiteY33" fmla="*/ 4332 h 10000"/>
            <a:gd name="connsiteX34" fmla="*/ 6691 w 10000"/>
            <a:gd name="connsiteY34" fmla="*/ 4176 h 10000"/>
            <a:gd name="connsiteX35" fmla="*/ 8266 w 10000"/>
            <a:gd name="connsiteY35" fmla="*/ 3862 h 10000"/>
            <a:gd name="connsiteX36" fmla="*/ 9384 w 10000"/>
            <a:gd name="connsiteY36" fmla="*/ 2739 h 10000"/>
            <a:gd name="connsiteX37" fmla="*/ 9890 w 10000"/>
            <a:gd name="connsiteY37" fmla="*/ 1638 h 10000"/>
            <a:gd name="connsiteX38" fmla="*/ 9936 w 10000"/>
            <a:gd name="connsiteY38" fmla="*/ 763 h 10000"/>
            <a:gd name="connsiteX39" fmla="*/ 9131 w 10000"/>
            <a:gd name="connsiteY39" fmla="*/ 0 h 10000"/>
            <a:gd name="connsiteX40" fmla="*/ 6886 w 10000"/>
            <a:gd name="connsiteY40" fmla="*/ 382 h 10000"/>
            <a:gd name="connsiteX41" fmla="*/ 2345 w 10000"/>
            <a:gd name="connsiteY41" fmla="*/ 714 h 10000"/>
            <a:gd name="connsiteX42" fmla="*/ 17 w 10000"/>
            <a:gd name="connsiteY42" fmla="*/ 1058 h 10000"/>
            <a:gd name="connsiteX0" fmla="*/ 17 w 10000"/>
            <a:gd name="connsiteY0" fmla="*/ 1058 h 10000"/>
            <a:gd name="connsiteX1" fmla="*/ 1322 w 10000"/>
            <a:gd name="connsiteY1" fmla="*/ 1422 h 10000"/>
            <a:gd name="connsiteX2" fmla="*/ 1714 w 10000"/>
            <a:gd name="connsiteY2" fmla="*/ 2366 h 10000"/>
            <a:gd name="connsiteX3" fmla="*/ 2409 w 10000"/>
            <a:gd name="connsiteY3" fmla="*/ 3555 h 10000"/>
            <a:gd name="connsiteX4" fmla="*/ 3710 w 10000"/>
            <a:gd name="connsiteY4" fmla="*/ 4201 h 10000"/>
            <a:gd name="connsiteX5" fmla="*/ 3014 w 10000"/>
            <a:gd name="connsiteY5" fmla="*/ 4398 h 10000"/>
            <a:gd name="connsiteX6" fmla="*/ 4032 w 10000"/>
            <a:gd name="connsiteY6" fmla="*/ 4559 h 10000"/>
            <a:gd name="connsiteX7" fmla="*/ 2968 w 10000"/>
            <a:gd name="connsiteY7" fmla="*/ 4780 h 10000"/>
            <a:gd name="connsiteX8" fmla="*/ 3799 w 10000"/>
            <a:gd name="connsiteY8" fmla="*/ 5368 h 10000"/>
            <a:gd name="connsiteX9" fmla="*/ 4359 w 10000"/>
            <a:gd name="connsiteY9" fmla="*/ 5941 h 10000"/>
            <a:gd name="connsiteX10" fmla="*/ 5000 w 10000"/>
            <a:gd name="connsiteY10" fmla="*/ 6600 h 10000"/>
            <a:gd name="connsiteX11" fmla="*/ 5272 w 10000"/>
            <a:gd name="connsiteY11" fmla="*/ 7005 h 10000"/>
            <a:gd name="connsiteX12" fmla="*/ 5752 w 10000"/>
            <a:gd name="connsiteY12" fmla="*/ 7019 h 10000"/>
            <a:gd name="connsiteX13" fmla="*/ 5989 w 10000"/>
            <a:gd name="connsiteY13" fmla="*/ 8708 h 10000"/>
            <a:gd name="connsiteX14" fmla="*/ 5101 w 10000"/>
            <a:gd name="connsiteY14" fmla="*/ 8891 h 10000"/>
            <a:gd name="connsiteX15" fmla="*/ 3638 w 10000"/>
            <a:gd name="connsiteY15" fmla="*/ 9434 h 10000"/>
            <a:gd name="connsiteX16" fmla="*/ 2579 w 10000"/>
            <a:gd name="connsiteY16" fmla="*/ 9652 h 10000"/>
            <a:gd name="connsiteX17" fmla="*/ 6047 w 10000"/>
            <a:gd name="connsiteY17" fmla="*/ 9995 h 10000"/>
            <a:gd name="connsiteX18" fmla="*/ 7436 w 10000"/>
            <a:gd name="connsiteY18" fmla="*/ 9839 h 10000"/>
            <a:gd name="connsiteX19" fmla="*/ 8428 w 10000"/>
            <a:gd name="connsiteY19" fmla="*/ 9517 h 10000"/>
            <a:gd name="connsiteX20" fmla="*/ 9689 w 10000"/>
            <a:gd name="connsiteY20" fmla="*/ 9139 h 10000"/>
            <a:gd name="connsiteX21" fmla="*/ 9460 w 10000"/>
            <a:gd name="connsiteY21" fmla="*/ 8909 h 10000"/>
            <a:gd name="connsiteX22" fmla="*/ 9100 w 10000"/>
            <a:gd name="connsiteY22" fmla="*/ 8613 h 10000"/>
            <a:gd name="connsiteX23" fmla="*/ 8120 w 10000"/>
            <a:gd name="connsiteY23" fmla="*/ 8605 h 10000"/>
            <a:gd name="connsiteX24" fmla="*/ 8083 w 10000"/>
            <a:gd name="connsiteY24" fmla="*/ 7006 h 10000"/>
            <a:gd name="connsiteX25" fmla="*/ 8467 w 10000"/>
            <a:gd name="connsiteY25" fmla="*/ 6960 h 10000"/>
            <a:gd name="connsiteX26" fmla="*/ 8275 w 10000"/>
            <a:gd name="connsiteY26" fmla="*/ 5908 h 10000"/>
            <a:gd name="connsiteX27" fmla="*/ 8341 w 10000"/>
            <a:gd name="connsiteY27" fmla="*/ 5541 h 10000"/>
            <a:gd name="connsiteX28" fmla="*/ 8838 w 10000"/>
            <a:gd name="connsiteY28" fmla="*/ 5087 h 10000"/>
            <a:gd name="connsiteX29" fmla="*/ 8352 w 10000"/>
            <a:gd name="connsiteY29" fmla="*/ 4879 h 10000"/>
            <a:gd name="connsiteX30" fmla="*/ 8659 w 10000"/>
            <a:gd name="connsiteY30" fmla="*/ 4803 h 10000"/>
            <a:gd name="connsiteX31" fmla="*/ 8472 w 10000"/>
            <a:gd name="connsiteY31" fmla="*/ 4643 h 10000"/>
            <a:gd name="connsiteX32" fmla="*/ 7194 w 10000"/>
            <a:gd name="connsiteY32" fmla="*/ 4539 h 10000"/>
            <a:gd name="connsiteX33" fmla="*/ 7872 w 10000"/>
            <a:gd name="connsiteY33" fmla="*/ 4332 h 10000"/>
            <a:gd name="connsiteX34" fmla="*/ 6691 w 10000"/>
            <a:gd name="connsiteY34" fmla="*/ 4176 h 10000"/>
            <a:gd name="connsiteX35" fmla="*/ 8266 w 10000"/>
            <a:gd name="connsiteY35" fmla="*/ 3862 h 10000"/>
            <a:gd name="connsiteX36" fmla="*/ 9384 w 10000"/>
            <a:gd name="connsiteY36" fmla="*/ 2739 h 10000"/>
            <a:gd name="connsiteX37" fmla="*/ 9890 w 10000"/>
            <a:gd name="connsiteY37" fmla="*/ 1638 h 10000"/>
            <a:gd name="connsiteX38" fmla="*/ 9936 w 10000"/>
            <a:gd name="connsiteY38" fmla="*/ 763 h 10000"/>
            <a:gd name="connsiteX39" fmla="*/ 9131 w 10000"/>
            <a:gd name="connsiteY39" fmla="*/ 0 h 10000"/>
            <a:gd name="connsiteX40" fmla="*/ 6886 w 10000"/>
            <a:gd name="connsiteY40" fmla="*/ 382 h 10000"/>
            <a:gd name="connsiteX41" fmla="*/ 2345 w 10000"/>
            <a:gd name="connsiteY41" fmla="*/ 714 h 10000"/>
            <a:gd name="connsiteX42" fmla="*/ 17 w 10000"/>
            <a:gd name="connsiteY42" fmla="*/ 1058 h 10000"/>
            <a:gd name="connsiteX0" fmla="*/ 17 w 10000"/>
            <a:gd name="connsiteY0" fmla="*/ 1058 h 9997"/>
            <a:gd name="connsiteX1" fmla="*/ 1322 w 10000"/>
            <a:gd name="connsiteY1" fmla="*/ 1422 h 9997"/>
            <a:gd name="connsiteX2" fmla="*/ 1714 w 10000"/>
            <a:gd name="connsiteY2" fmla="*/ 2366 h 9997"/>
            <a:gd name="connsiteX3" fmla="*/ 2409 w 10000"/>
            <a:gd name="connsiteY3" fmla="*/ 3555 h 9997"/>
            <a:gd name="connsiteX4" fmla="*/ 3710 w 10000"/>
            <a:gd name="connsiteY4" fmla="*/ 4201 h 9997"/>
            <a:gd name="connsiteX5" fmla="*/ 3014 w 10000"/>
            <a:gd name="connsiteY5" fmla="*/ 4398 h 9997"/>
            <a:gd name="connsiteX6" fmla="*/ 4032 w 10000"/>
            <a:gd name="connsiteY6" fmla="*/ 4559 h 9997"/>
            <a:gd name="connsiteX7" fmla="*/ 2968 w 10000"/>
            <a:gd name="connsiteY7" fmla="*/ 4780 h 9997"/>
            <a:gd name="connsiteX8" fmla="*/ 3799 w 10000"/>
            <a:gd name="connsiteY8" fmla="*/ 5368 h 9997"/>
            <a:gd name="connsiteX9" fmla="*/ 4359 w 10000"/>
            <a:gd name="connsiteY9" fmla="*/ 5941 h 9997"/>
            <a:gd name="connsiteX10" fmla="*/ 5000 w 10000"/>
            <a:gd name="connsiteY10" fmla="*/ 6600 h 9997"/>
            <a:gd name="connsiteX11" fmla="*/ 5272 w 10000"/>
            <a:gd name="connsiteY11" fmla="*/ 7005 h 9997"/>
            <a:gd name="connsiteX12" fmla="*/ 5752 w 10000"/>
            <a:gd name="connsiteY12" fmla="*/ 7019 h 9997"/>
            <a:gd name="connsiteX13" fmla="*/ 5989 w 10000"/>
            <a:gd name="connsiteY13" fmla="*/ 8708 h 9997"/>
            <a:gd name="connsiteX14" fmla="*/ 5101 w 10000"/>
            <a:gd name="connsiteY14" fmla="*/ 8891 h 9997"/>
            <a:gd name="connsiteX15" fmla="*/ 3638 w 10000"/>
            <a:gd name="connsiteY15" fmla="*/ 9434 h 9997"/>
            <a:gd name="connsiteX16" fmla="*/ 2510 w 10000"/>
            <a:gd name="connsiteY16" fmla="*/ 9717 h 9997"/>
            <a:gd name="connsiteX17" fmla="*/ 6047 w 10000"/>
            <a:gd name="connsiteY17" fmla="*/ 9995 h 9997"/>
            <a:gd name="connsiteX18" fmla="*/ 7436 w 10000"/>
            <a:gd name="connsiteY18" fmla="*/ 9839 h 9997"/>
            <a:gd name="connsiteX19" fmla="*/ 8428 w 10000"/>
            <a:gd name="connsiteY19" fmla="*/ 9517 h 9997"/>
            <a:gd name="connsiteX20" fmla="*/ 9689 w 10000"/>
            <a:gd name="connsiteY20" fmla="*/ 9139 h 9997"/>
            <a:gd name="connsiteX21" fmla="*/ 9460 w 10000"/>
            <a:gd name="connsiteY21" fmla="*/ 8909 h 9997"/>
            <a:gd name="connsiteX22" fmla="*/ 9100 w 10000"/>
            <a:gd name="connsiteY22" fmla="*/ 8613 h 9997"/>
            <a:gd name="connsiteX23" fmla="*/ 8120 w 10000"/>
            <a:gd name="connsiteY23" fmla="*/ 8605 h 9997"/>
            <a:gd name="connsiteX24" fmla="*/ 8083 w 10000"/>
            <a:gd name="connsiteY24" fmla="*/ 7006 h 9997"/>
            <a:gd name="connsiteX25" fmla="*/ 8467 w 10000"/>
            <a:gd name="connsiteY25" fmla="*/ 6960 h 9997"/>
            <a:gd name="connsiteX26" fmla="*/ 8275 w 10000"/>
            <a:gd name="connsiteY26" fmla="*/ 5908 h 9997"/>
            <a:gd name="connsiteX27" fmla="*/ 8341 w 10000"/>
            <a:gd name="connsiteY27" fmla="*/ 5541 h 9997"/>
            <a:gd name="connsiteX28" fmla="*/ 8838 w 10000"/>
            <a:gd name="connsiteY28" fmla="*/ 5087 h 9997"/>
            <a:gd name="connsiteX29" fmla="*/ 8352 w 10000"/>
            <a:gd name="connsiteY29" fmla="*/ 4879 h 9997"/>
            <a:gd name="connsiteX30" fmla="*/ 8659 w 10000"/>
            <a:gd name="connsiteY30" fmla="*/ 4803 h 9997"/>
            <a:gd name="connsiteX31" fmla="*/ 8472 w 10000"/>
            <a:gd name="connsiteY31" fmla="*/ 4643 h 9997"/>
            <a:gd name="connsiteX32" fmla="*/ 7194 w 10000"/>
            <a:gd name="connsiteY32" fmla="*/ 4539 h 9997"/>
            <a:gd name="connsiteX33" fmla="*/ 7872 w 10000"/>
            <a:gd name="connsiteY33" fmla="*/ 4332 h 9997"/>
            <a:gd name="connsiteX34" fmla="*/ 6691 w 10000"/>
            <a:gd name="connsiteY34" fmla="*/ 4176 h 9997"/>
            <a:gd name="connsiteX35" fmla="*/ 8266 w 10000"/>
            <a:gd name="connsiteY35" fmla="*/ 3862 h 9997"/>
            <a:gd name="connsiteX36" fmla="*/ 9384 w 10000"/>
            <a:gd name="connsiteY36" fmla="*/ 2739 h 9997"/>
            <a:gd name="connsiteX37" fmla="*/ 9890 w 10000"/>
            <a:gd name="connsiteY37" fmla="*/ 1638 h 9997"/>
            <a:gd name="connsiteX38" fmla="*/ 9936 w 10000"/>
            <a:gd name="connsiteY38" fmla="*/ 763 h 9997"/>
            <a:gd name="connsiteX39" fmla="*/ 9131 w 10000"/>
            <a:gd name="connsiteY39" fmla="*/ 0 h 9997"/>
            <a:gd name="connsiteX40" fmla="*/ 6886 w 10000"/>
            <a:gd name="connsiteY40" fmla="*/ 382 h 9997"/>
            <a:gd name="connsiteX41" fmla="*/ 2345 w 10000"/>
            <a:gd name="connsiteY41" fmla="*/ 714 h 9997"/>
            <a:gd name="connsiteX42" fmla="*/ 17 w 10000"/>
            <a:gd name="connsiteY42" fmla="*/ 1058 h 9997"/>
            <a:gd name="connsiteX0" fmla="*/ 17 w 10000"/>
            <a:gd name="connsiteY0" fmla="*/ 1058 h 10000"/>
            <a:gd name="connsiteX1" fmla="*/ 1322 w 10000"/>
            <a:gd name="connsiteY1" fmla="*/ 1422 h 10000"/>
            <a:gd name="connsiteX2" fmla="*/ 1714 w 10000"/>
            <a:gd name="connsiteY2" fmla="*/ 2367 h 10000"/>
            <a:gd name="connsiteX3" fmla="*/ 2409 w 10000"/>
            <a:gd name="connsiteY3" fmla="*/ 3556 h 10000"/>
            <a:gd name="connsiteX4" fmla="*/ 3710 w 10000"/>
            <a:gd name="connsiteY4" fmla="*/ 4202 h 10000"/>
            <a:gd name="connsiteX5" fmla="*/ 3014 w 10000"/>
            <a:gd name="connsiteY5" fmla="*/ 4399 h 10000"/>
            <a:gd name="connsiteX6" fmla="*/ 4032 w 10000"/>
            <a:gd name="connsiteY6" fmla="*/ 4560 h 10000"/>
            <a:gd name="connsiteX7" fmla="*/ 2968 w 10000"/>
            <a:gd name="connsiteY7" fmla="*/ 4781 h 10000"/>
            <a:gd name="connsiteX8" fmla="*/ 3799 w 10000"/>
            <a:gd name="connsiteY8" fmla="*/ 5370 h 10000"/>
            <a:gd name="connsiteX9" fmla="*/ 4359 w 10000"/>
            <a:gd name="connsiteY9" fmla="*/ 5943 h 10000"/>
            <a:gd name="connsiteX10" fmla="*/ 5000 w 10000"/>
            <a:gd name="connsiteY10" fmla="*/ 6602 h 10000"/>
            <a:gd name="connsiteX11" fmla="*/ 5272 w 10000"/>
            <a:gd name="connsiteY11" fmla="*/ 7007 h 10000"/>
            <a:gd name="connsiteX12" fmla="*/ 5752 w 10000"/>
            <a:gd name="connsiteY12" fmla="*/ 7021 h 10000"/>
            <a:gd name="connsiteX13" fmla="*/ 5989 w 10000"/>
            <a:gd name="connsiteY13" fmla="*/ 8711 h 10000"/>
            <a:gd name="connsiteX14" fmla="*/ 5101 w 10000"/>
            <a:gd name="connsiteY14" fmla="*/ 8894 h 10000"/>
            <a:gd name="connsiteX15" fmla="*/ 3638 w 10000"/>
            <a:gd name="connsiteY15" fmla="*/ 9437 h 10000"/>
            <a:gd name="connsiteX16" fmla="*/ 2510 w 10000"/>
            <a:gd name="connsiteY16" fmla="*/ 9720 h 10000"/>
            <a:gd name="connsiteX17" fmla="*/ 6047 w 10000"/>
            <a:gd name="connsiteY17" fmla="*/ 9998 h 10000"/>
            <a:gd name="connsiteX18" fmla="*/ 7436 w 10000"/>
            <a:gd name="connsiteY18" fmla="*/ 9842 h 10000"/>
            <a:gd name="connsiteX19" fmla="*/ 8428 w 10000"/>
            <a:gd name="connsiteY19" fmla="*/ 9520 h 10000"/>
            <a:gd name="connsiteX20" fmla="*/ 9689 w 10000"/>
            <a:gd name="connsiteY20" fmla="*/ 9142 h 10000"/>
            <a:gd name="connsiteX21" fmla="*/ 9460 w 10000"/>
            <a:gd name="connsiteY21" fmla="*/ 8912 h 10000"/>
            <a:gd name="connsiteX22" fmla="*/ 9100 w 10000"/>
            <a:gd name="connsiteY22" fmla="*/ 8616 h 10000"/>
            <a:gd name="connsiteX23" fmla="*/ 8120 w 10000"/>
            <a:gd name="connsiteY23" fmla="*/ 8608 h 10000"/>
            <a:gd name="connsiteX24" fmla="*/ 8083 w 10000"/>
            <a:gd name="connsiteY24" fmla="*/ 7008 h 10000"/>
            <a:gd name="connsiteX25" fmla="*/ 8467 w 10000"/>
            <a:gd name="connsiteY25" fmla="*/ 6962 h 10000"/>
            <a:gd name="connsiteX26" fmla="*/ 8275 w 10000"/>
            <a:gd name="connsiteY26" fmla="*/ 5910 h 10000"/>
            <a:gd name="connsiteX27" fmla="*/ 8341 w 10000"/>
            <a:gd name="connsiteY27" fmla="*/ 5543 h 10000"/>
            <a:gd name="connsiteX28" fmla="*/ 8838 w 10000"/>
            <a:gd name="connsiteY28" fmla="*/ 5089 h 10000"/>
            <a:gd name="connsiteX29" fmla="*/ 8352 w 10000"/>
            <a:gd name="connsiteY29" fmla="*/ 4880 h 10000"/>
            <a:gd name="connsiteX30" fmla="*/ 8659 w 10000"/>
            <a:gd name="connsiteY30" fmla="*/ 4804 h 10000"/>
            <a:gd name="connsiteX31" fmla="*/ 8472 w 10000"/>
            <a:gd name="connsiteY31" fmla="*/ 4644 h 10000"/>
            <a:gd name="connsiteX32" fmla="*/ 7194 w 10000"/>
            <a:gd name="connsiteY32" fmla="*/ 4540 h 10000"/>
            <a:gd name="connsiteX33" fmla="*/ 7872 w 10000"/>
            <a:gd name="connsiteY33" fmla="*/ 4333 h 10000"/>
            <a:gd name="connsiteX34" fmla="*/ 6691 w 10000"/>
            <a:gd name="connsiteY34" fmla="*/ 4177 h 10000"/>
            <a:gd name="connsiteX35" fmla="*/ 8266 w 10000"/>
            <a:gd name="connsiteY35" fmla="*/ 3863 h 10000"/>
            <a:gd name="connsiteX36" fmla="*/ 9384 w 10000"/>
            <a:gd name="connsiteY36" fmla="*/ 2740 h 10000"/>
            <a:gd name="connsiteX37" fmla="*/ 9890 w 10000"/>
            <a:gd name="connsiteY37" fmla="*/ 1638 h 10000"/>
            <a:gd name="connsiteX38" fmla="*/ 9936 w 10000"/>
            <a:gd name="connsiteY38" fmla="*/ 763 h 10000"/>
            <a:gd name="connsiteX39" fmla="*/ 9131 w 10000"/>
            <a:gd name="connsiteY39" fmla="*/ 0 h 10000"/>
            <a:gd name="connsiteX40" fmla="*/ 6886 w 10000"/>
            <a:gd name="connsiteY40" fmla="*/ 382 h 10000"/>
            <a:gd name="connsiteX41" fmla="*/ 2345 w 10000"/>
            <a:gd name="connsiteY41" fmla="*/ 714 h 10000"/>
            <a:gd name="connsiteX42" fmla="*/ 17 w 10000"/>
            <a:gd name="connsiteY42" fmla="*/ 1058 h 10000"/>
            <a:gd name="connsiteX0" fmla="*/ 17 w 10000"/>
            <a:gd name="connsiteY0" fmla="*/ 1058 h 9998"/>
            <a:gd name="connsiteX1" fmla="*/ 1322 w 10000"/>
            <a:gd name="connsiteY1" fmla="*/ 1422 h 9998"/>
            <a:gd name="connsiteX2" fmla="*/ 1714 w 10000"/>
            <a:gd name="connsiteY2" fmla="*/ 2367 h 9998"/>
            <a:gd name="connsiteX3" fmla="*/ 2409 w 10000"/>
            <a:gd name="connsiteY3" fmla="*/ 3556 h 9998"/>
            <a:gd name="connsiteX4" fmla="*/ 3710 w 10000"/>
            <a:gd name="connsiteY4" fmla="*/ 4202 h 9998"/>
            <a:gd name="connsiteX5" fmla="*/ 3014 w 10000"/>
            <a:gd name="connsiteY5" fmla="*/ 4399 h 9998"/>
            <a:gd name="connsiteX6" fmla="*/ 4032 w 10000"/>
            <a:gd name="connsiteY6" fmla="*/ 4560 h 9998"/>
            <a:gd name="connsiteX7" fmla="*/ 2968 w 10000"/>
            <a:gd name="connsiteY7" fmla="*/ 4781 h 9998"/>
            <a:gd name="connsiteX8" fmla="*/ 3799 w 10000"/>
            <a:gd name="connsiteY8" fmla="*/ 5370 h 9998"/>
            <a:gd name="connsiteX9" fmla="*/ 4359 w 10000"/>
            <a:gd name="connsiteY9" fmla="*/ 5943 h 9998"/>
            <a:gd name="connsiteX10" fmla="*/ 5000 w 10000"/>
            <a:gd name="connsiteY10" fmla="*/ 6602 h 9998"/>
            <a:gd name="connsiteX11" fmla="*/ 5272 w 10000"/>
            <a:gd name="connsiteY11" fmla="*/ 7007 h 9998"/>
            <a:gd name="connsiteX12" fmla="*/ 5752 w 10000"/>
            <a:gd name="connsiteY12" fmla="*/ 7021 h 9998"/>
            <a:gd name="connsiteX13" fmla="*/ 5989 w 10000"/>
            <a:gd name="connsiteY13" fmla="*/ 8711 h 9998"/>
            <a:gd name="connsiteX14" fmla="*/ 5101 w 10000"/>
            <a:gd name="connsiteY14" fmla="*/ 8894 h 9998"/>
            <a:gd name="connsiteX15" fmla="*/ 3638 w 10000"/>
            <a:gd name="connsiteY15" fmla="*/ 9437 h 9998"/>
            <a:gd name="connsiteX16" fmla="*/ 2786 w 10000"/>
            <a:gd name="connsiteY16" fmla="*/ 9781 h 9998"/>
            <a:gd name="connsiteX17" fmla="*/ 6047 w 10000"/>
            <a:gd name="connsiteY17" fmla="*/ 9998 h 9998"/>
            <a:gd name="connsiteX18" fmla="*/ 7436 w 10000"/>
            <a:gd name="connsiteY18" fmla="*/ 9842 h 9998"/>
            <a:gd name="connsiteX19" fmla="*/ 8428 w 10000"/>
            <a:gd name="connsiteY19" fmla="*/ 9520 h 9998"/>
            <a:gd name="connsiteX20" fmla="*/ 9689 w 10000"/>
            <a:gd name="connsiteY20" fmla="*/ 9142 h 9998"/>
            <a:gd name="connsiteX21" fmla="*/ 9460 w 10000"/>
            <a:gd name="connsiteY21" fmla="*/ 8912 h 9998"/>
            <a:gd name="connsiteX22" fmla="*/ 9100 w 10000"/>
            <a:gd name="connsiteY22" fmla="*/ 8616 h 9998"/>
            <a:gd name="connsiteX23" fmla="*/ 8120 w 10000"/>
            <a:gd name="connsiteY23" fmla="*/ 8608 h 9998"/>
            <a:gd name="connsiteX24" fmla="*/ 8083 w 10000"/>
            <a:gd name="connsiteY24" fmla="*/ 7008 h 9998"/>
            <a:gd name="connsiteX25" fmla="*/ 8467 w 10000"/>
            <a:gd name="connsiteY25" fmla="*/ 6962 h 9998"/>
            <a:gd name="connsiteX26" fmla="*/ 8275 w 10000"/>
            <a:gd name="connsiteY26" fmla="*/ 5910 h 9998"/>
            <a:gd name="connsiteX27" fmla="*/ 8341 w 10000"/>
            <a:gd name="connsiteY27" fmla="*/ 5543 h 9998"/>
            <a:gd name="connsiteX28" fmla="*/ 8838 w 10000"/>
            <a:gd name="connsiteY28" fmla="*/ 5089 h 9998"/>
            <a:gd name="connsiteX29" fmla="*/ 8352 w 10000"/>
            <a:gd name="connsiteY29" fmla="*/ 4880 h 9998"/>
            <a:gd name="connsiteX30" fmla="*/ 8659 w 10000"/>
            <a:gd name="connsiteY30" fmla="*/ 4804 h 9998"/>
            <a:gd name="connsiteX31" fmla="*/ 8472 w 10000"/>
            <a:gd name="connsiteY31" fmla="*/ 4644 h 9998"/>
            <a:gd name="connsiteX32" fmla="*/ 7194 w 10000"/>
            <a:gd name="connsiteY32" fmla="*/ 4540 h 9998"/>
            <a:gd name="connsiteX33" fmla="*/ 7872 w 10000"/>
            <a:gd name="connsiteY33" fmla="*/ 4333 h 9998"/>
            <a:gd name="connsiteX34" fmla="*/ 6691 w 10000"/>
            <a:gd name="connsiteY34" fmla="*/ 4177 h 9998"/>
            <a:gd name="connsiteX35" fmla="*/ 8266 w 10000"/>
            <a:gd name="connsiteY35" fmla="*/ 3863 h 9998"/>
            <a:gd name="connsiteX36" fmla="*/ 9384 w 10000"/>
            <a:gd name="connsiteY36" fmla="*/ 2740 h 9998"/>
            <a:gd name="connsiteX37" fmla="*/ 9890 w 10000"/>
            <a:gd name="connsiteY37" fmla="*/ 1638 h 9998"/>
            <a:gd name="connsiteX38" fmla="*/ 9936 w 10000"/>
            <a:gd name="connsiteY38" fmla="*/ 763 h 9998"/>
            <a:gd name="connsiteX39" fmla="*/ 9131 w 10000"/>
            <a:gd name="connsiteY39" fmla="*/ 0 h 9998"/>
            <a:gd name="connsiteX40" fmla="*/ 6886 w 10000"/>
            <a:gd name="connsiteY40" fmla="*/ 382 h 9998"/>
            <a:gd name="connsiteX41" fmla="*/ 2345 w 10000"/>
            <a:gd name="connsiteY41" fmla="*/ 714 h 9998"/>
            <a:gd name="connsiteX42" fmla="*/ 17 w 10000"/>
            <a:gd name="connsiteY42" fmla="*/ 1058 h 9998"/>
            <a:gd name="connsiteX0" fmla="*/ 17 w 10000"/>
            <a:gd name="connsiteY0" fmla="*/ 1058 h 10001"/>
            <a:gd name="connsiteX1" fmla="*/ 1322 w 10000"/>
            <a:gd name="connsiteY1" fmla="*/ 1422 h 10001"/>
            <a:gd name="connsiteX2" fmla="*/ 1714 w 10000"/>
            <a:gd name="connsiteY2" fmla="*/ 2367 h 10001"/>
            <a:gd name="connsiteX3" fmla="*/ 2409 w 10000"/>
            <a:gd name="connsiteY3" fmla="*/ 3557 h 10001"/>
            <a:gd name="connsiteX4" fmla="*/ 3710 w 10000"/>
            <a:gd name="connsiteY4" fmla="*/ 4203 h 10001"/>
            <a:gd name="connsiteX5" fmla="*/ 3014 w 10000"/>
            <a:gd name="connsiteY5" fmla="*/ 4400 h 10001"/>
            <a:gd name="connsiteX6" fmla="*/ 4032 w 10000"/>
            <a:gd name="connsiteY6" fmla="*/ 4561 h 10001"/>
            <a:gd name="connsiteX7" fmla="*/ 2968 w 10000"/>
            <a:gd name="connsiteY7" fmla="*/ 4782 h 10001"/>
            <a:gd name="connsiteX8" fmla="*/ 3799 w 10000"/>
            <a:gd name="connsiteY8" fmla="*/ 5371 h 10001"/>
            <a:gd name="connsiteX9" fmla="*/ 4359 w 10000"/>
            <a:gd name="connsiteY9" fmla="*/ 5944 h 10001"/>
            <a:gd name="connsiteX10" fmla="*/ 5000 w 10000"/>
            <a:gd name="connsiteY10" fmla="*/ 6603 h 10001"/>
            <a:gd name="connsiteX11" fmla="*/ 5272 w 10000"/>
            <a:gd name="connsiteY11" fmla="*/ 7008 h 10001"/>
            <a:gd name="connsiteX12" fmla="*/ 5752 w 10000"/>
            <a:gd name="connsiteY12" fmla="*/ 7022 h 10001"/>
            <a:gd name="connsiteX13" fmla="*/ 5989 w 10000"/>
            <a:gd name="connsiteY13" fmla="*/ 8713 h 10001"/>
            <a:gd name="connsiteX14" fmla="*/ 5101 w 10000"/>
            <a:gd name="connsiteY14" fmla="*/ 8896 h 10001"/>
            <a:gd name="connsiteX15" fmla="*/ 3638 w 10000"/>
            <a:gd name="connsiteY15" fmla="*/ 9439 h 10001"/>
            <a:gd name="connsiteX16" fmla="*/ 2786 w 10000"/>
            <a:gd name="connsiteY16" fmla="*/ 9783 h 10001"/>
            <a:gd name="connsiteX17" fmla="*/ 6047 w 10000"/>
            <a:gd name="connsiteY17" fmla="*/ 10000 h 10001"/>
            <a:gd name="connsiteX18" fmla="*/ 7436 w 10000"/>
            <a:gd name="connsiteY18" fmla="*/ 9844 h 10001"/>
            <a:gd name="connsiteX19" fmla="*/ 8428 w 10000"/>
            <a:gd name="connsiteY19" fmla="*/ 9522 h 10001"/>
            <a:gd name="connsiteX20" fmla="*/ 9689 w 10000"/>
            <a:gd name="connsiteY20" fmla="*/ 9144 h 10001"/>
            <a:gd name="connsiteX21" fmla="*/ 9460 w 10000"/>
            <a:gd name="connsiteY21" fmla="*/ 8914 h 10001"/>
            <a:gd name="connsiteX22" fmla="*/ 9100 w 10000"/>
            <a:gd name="connsiteY22" fmla="*/ 8618 h 10001"/>
            <a:gd name="connsiteX23" fmla="*/ 8120 w 10000"/>
            <a:gd name="connsiteY23" fmla="*/ 8610 h 10001"/>
            <a:gd name="connsiteX24" fmla="*/ 8083 w 10000"/>
            <a:gd name="connsiteY24" fmla="*/ 7009 h 10001"/>
            <a:gd name="connsiteX25" fmla="*/ 8467 w 10000"/>
            <a:gd name="connsiteY25" fmla="*/ 6963 h 10001"/>
            <a:gd name="connsiteX26" fmla="*/ 8275 w 10000"/>
            <a:gd name="connsiteY26" fmla="*/ 5911 h 10001"/>
            <a:gd name="connsiteX27" fmla="*/ 8341 w 10000"/>
            <a:gd name="connsiteY27" fmla="*/ 5544 h 10001"/>
            <a:gd name="connsiteX28" fmla="*/ 8838 w 10000"/>
            <a:gd name="connsiteY28" fmla="*/ 5090 h 10001"/>
            <a:gd name="connsiteX29" fmla="*/ 8352 w 10000"/>
            <a:gd name="connsiteY29" fmla="*/ 4881 h 10001"/>
            <a:gd name="connsiteX30" fmla="*/ 8659 w 10000"/>
            <a:gd name="connsiteY30" fmla="*/ 4805 h 10001"/>
            <a:gd name="connsiteX31" fmla="*/ 8472 w 10000"/>
            <a:gd name="connsiteY31" fmla="*/ 4645 h 10001"/>
            <a:gd name="connsiteX32" fmla="*/ 7194 w 10000"/>
            <a:gd name="connsiteY32" fmla="*/ 4541 h 10001"/>
            <a:gd name="connsiteX33" fmla="*/ 7872 w 10000"/>
            <a:gd name="connsiteY33" fmla="*/ 4334 h 10001"/>
            <a:gd name="connsiteX34" fmla="*/ 6691 w 10000"/>
            <a:gd name="connsiteY34" fmla="*/ 4178 h 10001"/>
            <a:gd name="connsiteX35" fmla="*/ 8266 w 10000"/>
            <a:gd name="connsiteY35" fmla="*/ 3864 h 10001"/>
            <a:gd name="connsiteX36" fmla="*/ 9384 w 10000"/>
            <a:gd name="connsiteY36" fmla="*/ 2741 h 10001"/>
            <a:gd name="connsiteX37" fmla="*/ 9890 w 10000"/>
            <a:gd name="connsiteY37" fmla="*/ 1638 h 10001"/>
            <a:gd name="connsiteX38" fmla="*/ 9936 w 10000"/>
            <a:gd name="connsiteY38" fmla="*/ 763 h 10001"/>
            <a:gd name="connsiteX39" fmla="*/ 9131 w 10000"/>
            <a:gd name="connsiteY39" fmla="*/ 0 h 10001"/>
            <a:gd name="connsiteX40" fmla="*/ 6886 w 10000"/>
            <a:gd name="connsiteY40" fmla="*/ 382 h 10001"/>
            <a:gd name="connsiteX41" fmla="*/ 2345 w 10000"/>
            <a:gd name="connsiteY41" fmla="*/ 714 h 10001"/>
            <a:gd name="connsiteX42" fmla="*/ 17 w 10000"/>
            <a:gd name="connsiteY42" fmla="*/ 1058 h 10001"/>
            <a:gd name="connsiteX0" fmla="*/ 17 w 10000"/>
            <a:gd name="connsiteY0" fmla="*/ 1058 h 10002"/>
            <a:gd name="connsiteX1" fmla="*/ 1322 w 10000"/>
            <a:gd name="connsiteY1" fmla="*/ 1422 h 10002"/>
            <a:gd name="connsiteX2" fmla="*/ 1714 w 10000"/>
            <a:gd name="connsiteY2" fmla="*/ 2367 h 10002"/>
            <a:gd name="connsiteX3" fmla="*/ 2409 w 10000"/>
            <a:gd name="connsiteY3" fmla="*/ 3557 h 10002"/>
            <a:gd name="connsiteX4" fmla="*/ 3710 w 10000"/>
            <a:gd name="connsiteY4" fmla="*/ 4203 h 10002"/>
            <a:gd name="connsiteX5" fmla="*/ 3014 w 10000"/>
            <a:gd name="connsiteY5" fmla="*/ 4400 h 10002"/>
            <a:gd name="connsiteX6" fmla="*/ 4032 w 10000"/>
            <a:gd name="connsiteY6" fmla="*/ 4561 h 10002"/>
            <a:gd name="connsiteX7" fmla="*/ 2968 w 10000"/>
            <a:gd name="connsiteY7" fmla="*/ 4782 h 10002"/>
            <a:gd name="connsiteX8" fmla="*/ 3799 w 10000"/>
            <a:gd name="connsiteY8" fmla="*/ 5371 h 10002"/>
            <a:gd name="connsiteX9" fmla="*/ 4359 w 10000"/>
            <a:gd name="connsiteY9" fmla="*/ 5944 h 10002"/>
            <a:gd name="connsiteX10" fmla="*/ 5000 w 10000"/>
            <a:gd name="connsiteY10" fmla="*/ 6603 h 10002"/>
            <a:gd name="connsiteX11" fmla="*/ 5272 w 10000"/>
            <a:gd name="connsiteY11" fmla="*/ 7008 h 10002"/>
            <a:gd name="connsiteX12" fmla="*/ 5752 w 10000"/>
            <a:gd name="connsiteY12" fmla="*/ 7022 h 10002"/>
            <a:gd name="connsiteX13" fmla="*/ 5989 w 10000"/>
            <a:gd name="connsiteY13" fmla="*/ 8713 h 10002"/>
            <a:gd name="connsiteX14" fmla="*/ 5101 w 10000"/>
            <a:gd name="connsiteY14" fmla="*/ 8896 h 10002"/>
            <a:gd name="connsiteX15" fmla="*/ 3638 w 10000"/>
            <a:gd name="connsiteY15" fmla="*/ 9439 h 10002"/>
            <a:gd name="connsiteX16" fmla="*/ 2786 w 10000"/>
            <a:gd name="connsiteY16" fmla="*/ 9783 h 10002"/>
            <a:gd name="connsiteX17" fmla="*/ 5863 w 10000"/>
            <a:gd name="connsiteY17" fmla="*/ 10001 h 10002"/>
            <a:gd name="connsiteX18" fmla="*/ 7436 w 10000"/>
            <a:gd name="connsiteY18" fmla="*/ 9844 h 10002"/>
            <a:gd name="connsiteX19" fmla="*/ 8428 w 10000"/>
            <a:gd name="connsiteY19" fmla="*/ 9522 h 10002"/>
            <a:gd name="connsiteX20" fmla="*/ 9689 w 10000"/>
            <a:gd name="connsiteY20" fmla="*/ 9144 h 10002"/>
            <a:gd name="connsiteX21" fmla="*/ 9460 w 10000"/>
            <a:gd name="connsiteY21" fmla="*/ 8914 h 10002"/>
            <a:gd name="connsiteX22" fmla="*/ 9100 w 10000"/>
            <a:gd name="connsiteY22" fmla="*/ 8618 h 10002"/>
            <a:gd name="connsiteX23" fmla="*/ 8120 w 10000"/>
            <a:gd name="connsiteY23" fmla="*/ 8610 h 10002"/>
            <a:gd name="connsiteX24" fmla="*/ 8083 w 10000"/>
            <a:gd name="connsiteY24" fmla="*/ 7009 h 10002"/>
            <a:gd name="connsiteX25" fmla="*/ 8467 w 10000"/>
            <a:gd name="connsiteY25" fmla="*/ 6963 h 10002"/>
            <a:gd name="connsiteX26" fmla="*/ 8275 w 10000"/>
            <a:gd name="connsiteY26" fmla="*/ 5911 h 10002"/>
            <a:gd name="connsiteX27" fmla="*/ 8341 w 10000"/>
            <a:gd name="connsiteY27" fmla="*/ 5544 h 10002"/>
            <a:gd name="connsiteX28" fmla="*/ 8838 w 10000"/>
            <a:gd name="connsiteY28" fmla="*/ 5090 h 10002"/>
            <a:gd name="connsiteX29" fmla="*/ 8352 w 10000"/>
            <a:gd name="connsiteY29" fmla="*/ 4881 h 10002"/>
            <a:gd name="connsiteX30" fmla="*/ 8659 w 10000"/>
            <a:gd name="connsiteY30" fmla="*/ 4805 h 10002"/>
            <a:gd name="connsiteX31" fmla="*/ 8472 w 10000"/>
            <a:gd name="connsiteY31" fmla="*/ 4645 h 10002"/>
            <a:gd name="connsiteX32" fmla="*/ 7194 w 10000"/>
            <a:gd name="connsiteY32" fmla="*/ 4541 h 10002"/>
            <a:gd name="connsiteX33" fmla="*/ 7872 w 10000"/>
            <a:gd name="connsiteY33" fmla="*/ 4334 h 10002"/>
            <a:gd name="connsiteX34" fmla="*/ 6691 w 10000"/>
            <a:gd name="connsiteY34" fmla="*/ 4178 h 10002"/>
            <a:gd name="connsiteX35" fmla="*/ 8266 w 10000"/>
            <a:gd name="connsiteY35" fmla="*/ 3864 h 10002"/>
            <a:gd name="connsiteX36" fmla="*/ 9384 w 10000"/>
            <a:gd name="connsiteY36" fmla="*/ 2741 h 10002"/>
            <a:gd name="connsiteX37" fmla="*/ 9890 w 10000"/>
            <a:gd name="connsiteY37" fmla="*/ 1638 h 10002"/>
            <a:gd name="connsiteX38" fmla="*/ 9936 w 10000"/>
            <a:gd name="connsiteY38" fmla="*/ 763 h 10002"/>
            <a:gd name="connsiteX39" fmla="*/ 9131 w 10000"/>
            <a:gd name="connsiteY39" fmla="*/ 0 h 10002"/>
            <a:gd name="connsiteX40" fmla="*/ 6886 w 10000"/>
            <a:gd name="connsiteY40" fmla="*/ 382 h 10002"/>
            <a:gd name="connsiteX41" fmla="*/ 2345 w 10000"/>
            <a:gd name="connsiteY41" fmla="*/ 714 h 10002"/>
            <a:gd name="connsiteX42" fmla="*/ 17 w 10000"/>
            <a:gd name="connsiteY42" fmla="*/ 1058 h 10002"/>
            <a:gd name="connsiteX0" fmla="*/ 17 w 10000"/>
            <a:gd name="connsiteY0" fmla="*/ 1058 h 10001"/>
            <a:gd name="connsiteX1" fmla="*/ 1322 w 10000"/>
            <a:gd name="connsiteY1" fmla="*/ 1422 h 10001"/>
            <a:gd name="connsiteX2" fmla="*/ 1714 w 10000"/>
            <a:gd name="connsiteY2" fmla="*/ 2367 h 10001"/>
            <a:gd name="connsiteX3" fmla="*/ 2409 w 10000"/>
            <a:gd name="connsiteY3" fmla="*/ 3557 h 10001"/>
            <a:gd name="connsiteX4" fmla="*/ 3710 w 10000"/>
            <a:gd name="connsiteY4" fmla="*/ 4203 h 10001"/>
            <a:gd name="connsiteX5" fmla="*/ 3014 w 10000"/>
            <a:gd name="connsiteY5" fmla="*/ 4400 h 10001"/>
            <a:gd name="connsiteX6" fmla="*/ 4032 w 10000"/>
            <a:gd name="connsiteY6" fmla="*/ 4561 h 10001"/>
            <a:gd name="connsiteX7" fmla="*/ 2968 w 10000"/>
            <a:gd name="connsiteY7" fmla="*/ 4782 h 10001"/>
            <a:gd name="connsiteX8" fmla="*/ 3799 w 10000"/>
            <a:gd name="connsiteY8" fmla="*/ 5371 h 10001"/>
            <a:gd name="connsiteX9" fmla="*/ 4359 w 10000"/>
            <a:gd name="connsiteY9" fmla="*/ 5944 h 10001"/>
            <a:gd name="connsiteX10" fmla="*/ 5000 w 10000"/>
            <a:gd name="connsiteY10" fmla="*/ 6603 h 10001"/>
            <a:gd name="connsiteX11" fmla="*/ 5272 w 10000"/>
            <a:gd name="connsiteY11" fmla="*/ 7008 h 10001"/>
            <a:gd name="connsiteX12" fmla="*/ 5752 w 10000"/>
            <a:gd name="connsiteY12" fmla="*/ 7022 h 10001"/>
            <a:gd name="connsiteX13" fmla="*/ 5989 w 10000"/>
            <a:gd name="connsiteY13" fmla="*/ 8713 h 10001"/>
            <a:gd name="connsiteX14" fmla="*/ 5101 w 10000"/>
            <a:gd name="connsiteY14" fmla="*/ 8896 h 10001"/>
            <a:gd name="connsiteX15" fmla="*/ 3638 w 10000"/>
            <a:gd name="connsiteY15" fmla="*/ 9439 h 10001"/>
            <a:gd name="connsiteX16" fmla="*/ 2947 w 10000"/>
            <a:gd name="connsiteY16" fmla="*/ 9787 h 10001"/>
            <a:gd name="connsiteX17" fmla="*/ 5863 w 10000"/>
            <a:gd name="connsiteY17" fmla="*/ 10001 h 10001"/>
            <a:gd name="connsiteX18" fmla="*/ 7436 w 10000"/>
            <a:gd name="connsiteY18" fmla="*/ 9844 h 10001"/>
            <a:gd name="connsiteX19" fmla="*/ 8428 w 10000"/>
            <a:gd name="connsiteY19" fmla="*/ 9522 h 10001"/>
            <a:gd name="connsiteX20" fmla="*/ 9689 w 10000"/>
            <a:gd name="connsiteY20" fmla="*/ 9144 h 10001"/>
            <a:gd name="connsiteX21" fmla="*/ 9460 w 10000"/>
            <a:gd name="connsiteY21" fmla="*/ 8914 h 10001"/>
            <a:gd name="connsiteX22" fmla="*/ 9100 w 10000"/>
            <a:gd name="connsiteY22" fmla="*/ 8618 h 10001"/>
            <a:gd name="connsiteX23" fmla="*/ 8120 w 10000"/>
            <a:gd name="connsiteY23" fmla="*/ 8610 h 10001"/>
            <a:gd name="connsiteX24" fmla="*/ 8083 w 10000"/>
            <a:gd name="connsiteY24" fmla="*/ 7009 h 10001"/>
            <a:gd name="connsiteX25" fmla="*/ 8467 w 10000"/>
            <a:gd name="connsiteY25" fmla="*/ 6963 h 10001"/>
            <a:gd name="connsiteX26" fmla="*/ 8275 w 10000"/>
            <a:gd name="connsiteY26" fmla="*/ 5911 h 10001"/>
            <a:gd name="connsiteX27" fmla="*/ 8341 w 10000"/>
            <a:gd name="connsiteY27" fmla="*/ 5544 h 10001"/>
            <a:gd name="connsiteX28" fmla="*/ 8838 w 10000"/>
            <a:gd name="connsiteY28" fmla="*/ 5090 h 10001"/>
            <a:gd name="connsiteX29" fmla="*/ 8352 w 10000"/>
            <a:gd name="connsiteY29" fmla="*/ 4881 h 10001"/>
            <a:gd name="connsiteX30" fmla="*/ 8659 w 10000"/>
            <a:gd name="connsiteY30" fmla="*/ 4805 h 10001"/>
            <a:gd name="connsiteX31" fmla="*/ 8472 w 10000"/>
            <a:gd name="connsiteY31" fmla="*/ 4645 h 10001"/>
            <a:gd name="connsiteX32" fmla="*/ 7194 w 10000"/>
            <a:gd name="connsiteY32" fmla="*/ 4541 h 10001"/>
            <a:gd name="connsiteX33" fmla="*/ 7872 w 10000"/>
            <a:gd name="connsiteY33" fmla="*/ 4334 h 10001"/>
            <a:gd name="connsiteX34" fmla="*/ 6691 w 10000"/>
            <a:gd name="connsiteY34" fmla="*/ 4178 h 10001"/>
            <a:gd name="connsiteX35" fmla="*/ 8266 w 10000"/>
            <a:gd name="connsiteY35" fmla="*/ 3864 h 10001"/>
            <a:gd name="connsiteX36" fmla="*/ 9384 w 10000"/>
            <a:gd name="connsiteY36" fmla="*/ 2741 h 10001"/>
            <a:gd name="connsiteX37" fmla="*/ 9890 w 10000"/>
            <a:gd name="connsiteY37" fmla="*/ 1638 h 10001"/>
            <a:gd name="connsiteX38" fmla="*/ 9936 w 10000"/>
            <a:gd name="connsiteY38" fmla="*/ 763 h 10001"/>
            <a:gd name="connsiteX39" fmla="*/ 9131 w 10000"/>
            <a:gd name="connsiteY39" fmla="*/ 0 h 10001"/>
            <a:gd name="connsiteX40" fmla="*/ 6886 w 10000"/>
            <a:gd name="connsiteY40" fmla="*/ 382 h 10001"/>
            <a:gd name="connsiteX41" fmla="*/ 2345 w 10000"/>
            <a:gd name="connsiteY41" fmla="*/ 714 h 10001"/>
            <a:gd name="connsiteX42" fmla="*/ 17 w 10000"/>
            <a:gd name="connsiteY42" fmla="*/ 1058 h 10001"/>
            <a:gd name="connsiteX0" fmla="*/ 17 w 10000"/>
            <a:gd name="connsiteY0" fmla="*/ 1058 h 10001"/>
            <a:gd name="connsiteX1" fmla="*/ 1322 w 10000"/>
            <a:gd name="connsiteY1" fmla="*/ 1422 h 10001"/>
            <a:gd name="connsiteX2" fmla="*/ 1714 w 10000"/>
            <a:gd name="connsiteY2" fmla="*/ 2367 h 10001"/>
            <a:gd name="connsiteX3" fmla="*/ 2409 w 10000"/>
            <a:gd name="connsiteY3" fmla="*/ 3557 h 10001"/>
            <a:gd name="connsiteX4" fmla="*/ 3710 w 10000"/>
            <a:gd name="connsiteY4" fmla="*/ 4203 h 10001"/>
            <a:gd name="connsiteX5" fmla="*/ 3014 w 10000"/>
            <a:gd name="connsiteY5" fmla="*/ 4400 h 10001"/>
            <a:gd name="connsiteX6" fmla="*/ 4032 w 10000"/>
            <a:gd name="connsiteY6" fmla="*/ 4561 h 10001"/>
            <a:gd name="connsiteX7" fmla="*/ 2968 w 10000"/>
            <a:gd name="connsiteY7" fmla="*/ 4782 h 10001"/>
            <a:gd name="connsiteX8" fmla="*/ 3799 w 10000"/>
            <a:gd name="connsiteY8" fmla="*/ 5371 h 10001"/>
            <a:gd name="connsiteX9" fmla="*/ 4359 w 10000"/>
            <a:gd name="connsiteY9" fmla="*/ 5944 h 10001"/>
            <a:gd name="connsiteX10" fmla="*/ 5000 w 10000"/>
            <a:gd name="connsiteY10" fmla="*/ 6603 h 10001"/>
            <a:gd name="connsiteX11" fmla="*/ 5272 w 10000"/>
            <a:gd name="connsiteY11" fmla="*/ 7008 h 10001"/>
            <a:gd name="connsiteX12" fmla="*/ 5752 w 10000"/>
            <a:gd name="connsiteY12" fmla="*/ 7022 h 10001"/>
            <a:gd name="connsiteX13" fmla="*/ 5989 w 10000"/>
            <a:gd name="connsiteY13" fmla="*/ 8713 h 10001"/>
            <a:gd name="connsiteX14" fmla="*/ 5101 w 10000"/>
            <a:gd name="connsiteY14" fmla="*/ 8896 h 10001"/>
            <a:gd name="connsiteX15" fmla="*/ 3638 w 10000"/>
            <a:gd name="connsiteY15" fmla="*/ 9439 h 10001"/>
            <a:gd name="connsiteX16" fmla="*/ 2947 w 10000"/>
            <a:gd name="connsiteY16" fmla="*/ 9787 h 10001"/>
            <a:gd name="connsiteX17" fmla="*/ 5863 w 10000"/>
            <a:gd name="connsiteY17" fmla="*/ 10001 h 10001"/>
            <a:gd name="connsiteX18" fmla="*/ 7436 w 10000"/>
            <a:gd name="connsiteY18" fmla="*/ 9844 h 10001"/>
            <a:gd name="connsiteX19" fmla="*/ 8428 w 10000"/>
            <a:gd name="connsiteY19" fmla="*/ 9522 h 10001"/>
            <a:gd name="connsiteX20" fmla="*/ 9689 w 10000"/>
            <a:gd name="connsiteY20" fmla="*/ 9144 h 10001"/>
            <a:gd name="connsiteX21" fmla="*/ 9460 w 10000"/>
            <a:gd name="connsiteY21" fmla="*/ 8914 h 10001"/>
            <a:gd name="connsiteX22" fmla="*/ 9100 w 10000"/>
            <a:gd name="connsiteY22" fmla="*/ 8618 h 10001"/>
            <a:gd name="connsiteX23" fmla="*/ 8120 w 10000"/>
            <a:gd name="connsiteY23" fmla="*/ 8610 h 10001"/>
            <a:gd name="connsiteX24" fmla="*/ 8083 w 10000"/>
            <a:gd name="connsiteY24" fmla="*/ 7009 h 10001"/>
            <a:gd name="connsiteX25" fmla="*/ 8467 w 10000"/>
            <a:gd name="connsiteY25" fmla="*/ 6963 h 10001"/>
            <a:gd name="connsiteX26" fmla="*/ 8275 w 10000"/>
            <a:gd name="connsiteY26" fmla="*/ 5911 h 10001"/>
            <a:gd name="connsiteX27" fmla="*/ 8341 w 10000"/>
            <a:gd name="connsiteY27" fmla="*/ 5544 h 10001"/>
            <a:gd name="connsiteX28" fmla="*/ 8838 w 10000"/>
            <a:gd name="connsiteY28" fmla="*/ 5090 h 10001"/>
            <a:gd name="connsiteX29" fmla="*/ 8352 w 10000"/>
            <a:gd name="connsiteY29" fmla="*/ 4881 h 10001"/>
            <a:gd name="connsiteX30" fmla="*/ 8659 w 10000"/>
            <a:gd name="connsiteY30" fmla="*/ 4805 h 10001"/>
            <a:gd name="connsiteX31" fmla="*/ 8472 w 10000"/>
            <a:gd name="connsiteY31" fmla="*/ 4645 h 10001"/>
            <a:gd name="connsiteX32" fmla="*/ 7194 w 10000"/>
            <a:gd name="connsiteY32" fmla="*/ 4541 h 10001"/>
            <a:gd name="connsiteX33" fmla="*/ 7872 w 10000"/>
            <a:gd name="connsiteY33" fmla="*/ 4334 h 10001"/>
            <a:gd name="connsiteX34" fmla="*/ 6691 w 10000"/>
            <a:gd name="connsiteY34" fmla="*/ 4178 h 10001"/>
            <a:gd name="connsiteX35" fmla="*/ 8266 w 10000"/>
            <a:gd name="connsiteY35" fmla="*/ 3864 h 10001"/>
            <a:gd name="connsiteX36" fmla="*/ 9384 w 10000"/>
            <a:gd name="connsiteY36" fmla="*/ 2741 h 10001"/>
            <a:gd name="connsiteX37" fmla="*/ 9890 w 10000"/>
            <a:gd name="connsiteY37" fmla="*/ 1638 h 10001"/>
            <a:gd name="connsiteX38" fmla="*/ 9936 w 10000"/>
            <a:gd name="connsiteY38" fmla="*/ 763 h 10001"/>
            <a:gd name="connsiteX39" fmla="*/ 9131 w 10000"/>
            <a:gd name="connsiteY39" fmla="*/ 0 h 10001"/>
            <a:gd name="connsiteX40" fmla="*/ 6886 w 10000"/>
            <a:gd name="connsiteY40" fmla="*/ 382 h 10001"/>
            <a:gd name="connsiteX41" fmla="*/ 2345 w 10000"/>
            <a:gd name="connsiteY41" fmla="*/ 714 h 10001"/>
            <a:gd name="connsiteX42" fmla="*/ 17 w 10000"/>
            <a:gd name="connsiteY42" fmla="*/ 1058 h 10001"/>
            <a:gd name="connsiteX0" fmla="*/ 17 w 10000"/>
            <a:gd name="connsiteY0" fmla="*/ 1058 h 10001"/>
            <a:gd name="connsiteX1" fmla="*/ 1322 w 10000"/>
            <a:gd name="connsiteY1" fmla="*/ 1422 h 10001"/>
            <a:gd name="connsiteX2" fmla="*/ 1714 w 10000"/>
            <a:gd name="connsiteY2" fmla="*/ 2367 h 10001"/>
            <a:gd name="connsiteX3" fmla="*/ 2409 w 10000"/>
            <a:gd name="connsiteY3" fmla="*/ 3557 h 10001"/>
            <a:gd name="connsiteX4" fmla="*/ 3710 w 10000"/>
            <a:gd name="connsiteY4" fmla="*/ 4203 h 10001"/>
            <a:gd name="connsiteX5" fmla="*/ 3014 w 10000"/>
            <a:gd name="connsiteY5" fmla="*/ 4400 h 10001"/>
            <a:gd name="connsiteX6" fmla="*/ 4032 w 10000"/>
            <a:gd name="connsiteY6" fmla="*/ 4561 h 10001"/>
            <a:gd name="connsiteX7" fmla="*/ 2968 w 10000"/>
            <a:gd name="connsiteY7" fmla="*/ 4782 h 10001"/>
            <a:gd name="connsiteX8" fmla="*/ 3799 w 10000"/>
            <a:gd name="connsiteY8" fmla="*/ 5371 h 10001"/>
            <a:gd name="connsiteX9" fmla="*/ 4359 w 10000"/>
            <a:gd name="connsiteY9" fmla="*/ 5944 h 10001"/>
            <a:gd name="connsiteX10" fmla="*/ 5000 w 10000"/>
            <a:gd name="connsiteY10" fmla="*/ 6603 h 10001"/>
            <a:gd name="connsiteX11" fmla="*/ 5272 w 10000"/>
            <a:gd name="connsiteY11" fmla="*/ 7008 h 10001"/>
            <a:gd name="connsiteX12" fmla="*/ 5752 w 10000"/>
            <a:gd name="connsiteY12" fmla="*/ 7022 h 10001"/>
            <a:gd name="connsiteX13" fmla="*/ 5989 w 10000"/>
            <a:gd name="connsiteY13" fmla="*/ 8713 h 10001"/>
            <a:gd name="connsiteX14" fmla="*/ 5101 w 10000"/>
            <a:gd name="connsiteY14" fmla="*/ 8896 h 10001"/>
            <a:gd name="connsiteX15" fmla="*/ 3960 w 10000"/>
            <a:gd name="connsiteY15" fmla="*/ 9461 h 10001"/>
            <a:gd name="connsiteX16" fmla="*/ 2947 w 10000"/>
            <a:gd name="connsiteY16" fmla="*/ 9787 h 10001"/>
            <a:gd name="connsiteX17" fmla="*/ 5863 w 10000"/>
            <a:gd name="connsiteY17" fmla="*/ 10001 h 10001"/>
            <a:gd name="connsiteX18" fmla="*/ 7436 w 10000"/>
            <a:gd name="connsiteY18" fmla="*/ 9844 h 10001"/>
            <a:gd name="connsiteX19" fmla="*/ 8428 w 10000"/>
            <a:gd name="connsiteY19" fmla="*/ 9522 h 10001"/>
            <a:gd name="connsiteX20" fmla="*/ 9689 w 10000"/>
            <a:gd name="connsiteY20" fmla="*/ 9144 h 10001"/>
            <a:gd name="connsiteX21" fmla="*/ 9460 w 10000"/>
            <a:gd name="connsiteY21" fmla="*/ 8914 h 10001"/>
            <a:gd name="connsiteX22" fmla="*/ 9100 w 10000"/>
            <a:gd name="connsiteY22" fmla="*/ 8618 h 10001"/>
            <a:gd name="connsiteX23" fmla="*/ 8120 w 10000"/>
            <a:gd name="connsiteY23" fmla="*/ 8610 h 10001"/>
            <a:gd name="connsiteX24" fmla="*/ 8083 w 10000"/>
            <a:gd name="connsiteY24" fmla="*/ 7009 h 10001"/>
            <a:gd name="connsiteX25" fmla="*/ 8467 w 10000"/>
            <a:gd name="connsiteY25" fmla="*/ 6963 h 10001"/>
            <a:gd name="connsiteX26" fmla="*/ 8275 w 10000"/>
            <a:gd name="connsiteY26" fmla="*/ 5911 h 10001"/>
            <a:gd name="connsiteX27" fmla="*/ 8341 w 10000"/>
            <a:gd name="connsiteY27" fmla="*/ 5544 h 10001"/>
            <a:gd name="connsiteX28" fmla="*/ 8838 w 10000"/>
            <a:gd name="connsiteY28" fmla="*/ 5090 h 10001"/>
            <a:gd name="connsiteX29" fmla="*/ 8352 w 10000"/>
            <a:gd name="connsiteY29" fmla="*/ 4881 h 10001"/>
            <a:gd name="connsiteX30" fmla="*/ 8659 w 10000"/>
            <a:gd name="connsiteY30" fmla="*/ 4805 h 10001"/>
            <a:gd name="connsiteX31" fmla="*/ 8472 w 10000"/>
            <a:gd name="connsiteY31" fmla="*/ 4645 h 10001"/>
            <a:gd name="connsiteX32" fmla="*/ 7194 w 10000"/>
            <a:gd name="connsiteY32" fmla="*/ 4541 h 10001"/>
            <a:gd name="connsiteX33" fmla="*/ 7872 w 10000"/>
            <a:gd name="connsiteY33" fmla="*/ 4334 h 10001"/>
            <a:gd name="connsiteX34" fmla="*/ 6691 w 10000"/>
            <a:gd name="connsiteY34" fmla="*/ 4178 h 10001"/>
            <a:gd name="connsiteX35" fmla="*/ 8266 w 10000"/>
            <a:gd name="connsiteY35" fmla="*/ 3864 h 10001"/>
            <a:gd name="connsiteX36" fmla="*/ 9384 w 10000"/>
            <a:gd name="connsiteY36" fmla="*/ 2741 h 10001"/>
            <a:gd name="connsiteX37" fmla="*/ 9890 w 10000"/>
            <a:gd name="connsiteY37" fmla="*/ 1638 h 10001"/>
            <a:gd name="connsiteX38" fmla="*/ 9936 w 10000"/>
            <a:gd name="connsiteY38" fmla="*/ 763 h 10001"/>
            <a:gd name="connsiteX39" fmla="*/ 9131 w 10000"/>
            <a:gd name="connsiteY39" fmla="*/ 0 h 10001"/>
            <a:gd name="connsiteX40" fmla="*/ 6886 w 10000"/>
            <a:gd name="connsiteY40" fmla="*/ 382 h 10001"/>
            <a:gd name="connsiteX41" fmla="*/ 2345 w 10000"/>
            <a:gd name="connsiteY41" fmla="*/ 714 h 10001"/>
            <a:gd name="connsiteX42" fmla="*/ 17 w 10000"/>
            <a:gd name="connsiteY42" fmla="*/ 1058 h 10001"/>
            <a:gd name="connsiteX0" fmla="*/ 17 w 10000"/>
            <a:gd name="connsiteY0" fmla="*/ 1058 h 10001"/>
            <a:gd name="connsiteX1" fmla="*/ 1322 w 10000"/>
            <a:gd name="connsiteY1" fmla="*/ 1422 h 10001"/>
            <a:gd name="connsiteX2" fmla="*/ 1714 w 10000"/>
            <a:gd name="connsiteY2" fmla="*/ 2367 h 10001"/>
            <a:gd name="connsiteX3" fmla="*/ 2409 w 10000"/>
            <a:gd name="connsiteY3" fmla="*/ 3557 h 10001"/>
            <a:gd name="connsiteX4" fmla="*/ 3710 w 10000"/>
            <a:gd name="connsiteY4" fmla="*/ 4203 h 10001"/>
            <a:gd name="connsiteX5" fmla="*/ 3014 w 10000"/>
            <a:gd name="connsiteY5" fmla="*/ 4400 h 10001"/>
            <a:gd name="connsiteX6" fmla="*/ 4032 w 10000"/>
            <a:gd name="connsiteY6" fmla="*/ 4561 h 10001"/>
            <a:gd name="connsiteX7" fmla="*/ 2968 w 10000"/>
            <a:gd name="connsiteY7" fmla="*/ 4782 h 10001"/>
            <a:gd name="connsiteX8" fmla="*/ 3799 w 10000"/>
            <a:gd name="connsiteY8" fmla="*/ 5371 h 10001"/>
            <a:gd name="connsiteX9" fmla="*/ 4359 w 10000"/>
            <a:gd name="connsiteY9" fmla="*/ 5944 h 10001"/>
            <a:gd name="connsiteX10" fmla="*/ 5000 w 10000"/>
            <a:gd name="connsiteY10" fmla="*/ 6603 h 10001"/>
            <a:gd name="connsiteX11" fmla="*/ 5272 w 10000"/>
            <a:gd name="connsiteY11" fmla="*/ 7008 h 10001"/>
            <a:gd name="connsiteX12" fmla="*/ 5752 w 10000"/>
            <a:gd name="connsiteY12" fmla="*/ 7022 h 10001"/>
            <a:gd name="connsiteX13" fmla="*/ 5989 w 10000"/>
            <a:gd name="connsiteY13" fmla="*/ 8713 h 10001"/>
            <a:gd name="connsiteX14" fmla="*/ 5101 w 10000"/>
            <a:gd name="connsiteY14" fmla="*/ 8896 h 10001"/>
            <a:gd name="connsiteX15" fmla="*/ 3960 w 10000"/>
            <a:gd name="connsiteY15" fmla="*/ 9461 h 10001"/>
            <a:gd name="connsiteX16" fmla="*/ 2947 w 10000"/>
            <a:gd name="connsiteY16" fmla="*/ 9787 h 10001"/>
            <a:gd name="connsiteX17" fmla="*/ 5863 w 10000"/>
            <a:gd name="connsiteY17" fmla="*/ 10001 h 10001"/>
            <a:gd name="connsiteX18" fmla="*/ 7436 w 10000"/>
            <a:gd name="connsiteY18" fmla="*/ 9844 h 10001"/>
            <a:gd name="connsiteX19" fmla="*/ 8428 w 10000"/>
            <a:gd name="connsiteY19" fmla="*/ 9522 h 10001"/>
            <a:gd name="connsiteX20" fmla="*/ 9689 w 10000"/>
            <a:gd name="connsiteY20" fmla="*/ 9144 h 10001"/>
            <a:gd name="connsiteX21" fmla="*/ 9460 w 10000"/>
            <a:gd name="connsiteY21" fmla="*/ 8914 h 10001"/>
            <a:gd name="connsiteX22" fmla="*/ 9100 w 10000"/>
            <a:gd name="connsiteY22" fmla="*/ 8618 h 10001"/>
            <a:gd name="connsiteX23" fmla="*/ 8120 w 10000"/>
            <a:gd name="connsiteY23" fmla="*/ 8610 h 10001"/>
            <a:gd name="connsiteX24" fmla="*/ 8083 w 10000"/>
            <a:gd name="connsiteY24" fmla="*/ 7009 h 10001"/>
            <a:gd name="connsiteX25" fmla="*/ 8467 w 10000"/>
            <a:gd name="connsiteY25" fmla="*/ 6963 h 10001"/>
            <a:gd name="connsiteX26" fmla="*/ 8275 w 10000"/>
            <a:gd name="connsiteY26" fmla="*/ 5911 h 10001"/>
            <a:gd name="connsiteX27" fmla="*/ 8341 w 10000"/>
            <a:gd name="connsiteY27" fmla="*/ 5544 h 10001"/>
            <a:gd name="connsiteX28" fmla="*/ 8838 w 10000"/>
            <a:gd name="connsiteY28" fmla="*/ 5090 h 10001"/>
            <a:gd name="connsiteX29" fmla="*/ 8352 w 10000"/>
            <a:gd name="connsiteY29" fmla="*/ 4881 h 10001"/>
            <a:gd name="connsiteX30" fmla="*/ 8659 w 10000"/>
            <a:gd name="connsiteY30" fmla="*/ 4805 h 10001"/>
            <a:gd name="connsiteX31" fmla="*/ 8472 w 10000"/>
            <a:gd name="connsiteY31" fmla="*/ 4645 h 10001"/>
            <a:gd name="connsiteX32" fmla="*/ 7194 w 10000"/>
            <a:gd name="connsiteY32" fmla="*/ 4541 h 10001"/>
            <a:gd name="connsiteX33" fmla="*/ 7872 w 10000"/>
            <a:gd name="connsiteY33" fmla="*/ 4334 h 10001"/>
            <a:gd name="connsiteX34" fmla="*/ 6691 w 10000"/>
            <a:gd name="connsiteY34" fmla="*/ 4178 h 10001"/>
            <a:gd name="connsiteX35" fmla="*/ 8266 w 10000"/>
            <a:gd name="connsiteY35" fmla="*/ 3864 h 10001"/>
            <a:gd name="connsiteX36" fmla="*/ 9384 w 10000"/>
            <a:gd name="connsiteY36" fmla="*/ 2741 h 10001"/>
            <a:gd name="connsiteX37" fmla="*/ 9890 w 10000"/>
            <a:gd name="connsiteY37" fmla="*/ 1638 h 10001"/>
            <a:gd name="connsiteX38" fmla="*/ 9936 w 10000"/>
            <a:gd name="connsiteY38" fmla="*/ 763 h 10001"/>
            <a:gd name="connsiteX39" fmla="*/ 9131 w 10000"/>
            <a:gd name="connsiteY39" fmla="*/ 0 h 10001"/>
            <a:gd name="connsiteX40" fmla="*/ 6886 w 10000"/>
            <a:gd name="connsiteY40" fmla="*/ 382 h 10001"/>
            <a:gd name="connsiteX41" fmla="*/ 2345 w 10000"/>
            <a:gd name="connsiteY41" fmla="*/ 714 h 10001"/>
            <a:gd name="connsiteX42" fmla="*/ 17 w 10000"/>
            <a:gd name="connsiteY42" fmla="*/ 1058 h 10001"/>
            <a:gd name="connsiteX0" fmla="*/ 17 w 10000"/>
            <a:gd name="connsiteY0" fmla="*/ 1058 h 10001"/>
            <a:gd name="connsiteX1" fmla="*/ 1322 w 10000"/>
            <a:gd name="connsiteY1" fmla="*/ 1422 h 10001"/>
            <a:gd name="connsiteX2" fmla="*/ 1714 w 10000"/>
            <a:gd name="connsiteY2" fmla="*/ 2367 h 10001"/>
            <a:gd name="connsiteX3" fmla="*/ 2409 w 10000"/>
            <a:gd name="connsiteY3" fmla="*/ 3557 h 10001"/>
            <a:gd name="connsiteX4" fmla="*/ 3710 w 10000"/>
            <a:gd name="connsiteY4" fmla="*/ 4203 h 10001"/>
            <a:gd name="connsiteX5" fmla="*/ 3014 w 10000"/>
            <a:gd name="connsiteY5" fmla="*/ 4400 h 10001"/>
            <a:gd name="connsiteX6" fmla="*/ 4032 w 10000"/>
            <a:gd name="connsiteY6" fmla="*/ 4561 h 10001"/>
            <a:gd name="connsiteX7" fmla="*/ 2968 w 10000"/>
            <a:gd name="connsiteY7" fmla="*/ 4782 h 10001"/>
            <a:gd name="connsiteX8" fmla="*/ 3799 w 10000"/>
            <a:gd name="connsiteY8" fmla="*/ 5371 h 10001"/>
            <a:gd name="connsiteX9" fmla="*/ 4359 w 10000"/>
            <a:gd name="connsiteY9" fmla="*/ 5944 h 10001"/>
            <a:gd name="connsiteX10" fmla="*/ 5000 w 10000"/>
            <a:gd name="connsiteY10" fmla="*/ 6603 h 10001"/>
            <a:gd name="connsiteX11" fmla="*/ 5272 w 10000"/>
            <a:gd name="connsiteY11" fmla="*/ 7008 h 10001"/>
            <a:gd name="connsiteX12" fmla="*/ 5752 w 10000"/>
            <a:gd name="connsiteY12" fmla="*/ 7022 h 10001"/>
            <a:gd name="connsiteX13" fmla="*/ 5989 w 10000"/>
            <a:gd name="connsiteY13" fmla="*/ 8713 h 10001"/>
            <a:gd name="connsiteX14" fmla="*/ 5101 w 10000"/>
            <a:gd name="connsiteY14" fmla="*/ 8896 h 10001"/>
            <a:gd name="connsiteX15" fmla="*/ 3960 w 10000"/>
            <a:gd name="connsiteY15" fmla="*/ 9461 h 10001"/>
            <a:gd name="connsiteX16" fmla="*/ 2947 w 10000"/>
            <a:gd name="connsiteY16" fmla="*/ 9787 h 10001"/>
            <a:gd name="connsiteX17" fmla="*/ 5863 w 10000"/>
            <a:gd name="connsiteY17" fmla="*/ 10001 h 10001"/>
            <a:gd name="connsiteX18" fmla="*/ 7436 w 10000"/>
            <a:gd name="connsiteY18" fmla="*/ 9844 h 10001"/>
            <a:gd name="connsiteX19" fmla="*/ 8428 w 10000"/>
            <a:gd name="connsiteY19" fmla="*/ 9522 h 10001"/>
            <a:gd name="connsiteX20" fmla="*/ 9689 w 10000"/>
            <a:gd name="connsiteY20" fmla="*/ 9144 h 10001"/>
            <a:gd name="connsiteX21" fmla="*/ 9460 w 10000"/>
            <a:gd name="connsiteY21" fmla="*/ 8914 h 10001"/>
            <a:gd name="connsiteX22" fmla="*/ 9100 w 10000"/>
            <a:gd name="connsiteY22" fmla="*/ 8618 h 10001"/>
            <a:gd name="connsiteX23" fmla="*/ 8120 w 10000"/>
            <a:gd name="connsiteY23" fmla="*/ 8610 h 10001"/>
            <a:gd name="connsiteX24" fmla="*/ 8083 w 10000"/>
            <a:gd name="connsiteY24" fmla="*/ 7009 h 10001"/>
            <a:gd name="connsiteX25" fmla="*/ 8467 w 10000"/>
            <a:gd name="connsiteY25" fmla="*/ 6963 h 10001"/>
            <a:gd name="connsiteX26" fmla="*/ 8275 w 10000"/>
            <a:gd name="connsiteY26" fmla="*/ 5911 h 10001"/>
            <a:gd name="connsiteX27" fmla="*/ 8341 w 10000"/>
            <a:gd name="connsiteY27" fmla="*/ 5544 h 10001"/>
            <a:gd name="connsiteX28" fmla="*/ 8838 w 10000"/>
            <a:gd name="connsiteY28" fmla="*/ 5090 h 10001"/>
            <a:gd name="connsiteX29" fmla="*/ 8352 w 10000"/>
            <a:gd name="connsiteY29" fmla="*/ 4881 h 10001"/>
            <a:gd name="connsiteX30" fmla="*/ 8659 w 10000"/>
            <a:gd name="connsiteY30" fmla="*/ 4805 h 10001"/>
            <a:gd name="connsiteX31" fmla="*/ 8472 w 10000"/>
            <a:gd name="connsiteY31" fmla="*/ 4645 h 10001"/>
            <a:gd name="connsiteX32" fmla="*/ 7194 w 10000"/>
            <a:gd name="connsiteY32" fmla="*/ 4541 h 10001"/>
            <a:gd name="connsiteX33" fmla="*/ 7872 w 10000"/>
            <a:gd name="connsiteY33" fmla="*/ 4334 h 10001"/>
            <a:gd name="connsiteX34" fmla="*/ 6691 w 10000"/>
            <a:gd name="connsiteY34" fmla="*/ 4178 h 10001"/>
            <a:gd name="connsiteX35" fmla="*/ 8266 w 10000"/>
            <a:gd name="connsiteY35" fmla="*/ 3864 h 10001"/>
            <a:gd name="connsiteX36" fmla="*/ 9384 w 10000"/>
            <a:gd name="connsiteY36" fmla="*/ 2741 h 10001"/>
            <a:gd name="connsiteX37" fmla="*/ 9890 w 10000"/>
            <a:gd name="connsiteY37" fmla="*/ 1638 h 10001"/>
            <a:gd name="connsiteX38" fmla="*/ 9936 w 10000"/>
            <a:gd name="connsiteY38" fmla="*/ 763 h 10001"/>
            <a:gd name="connsiteX39" fmla="*/ 9131 w 10000"/>
            <a:gd name="connsiteY39" fmla="*/ 0 h 10001"/>
            <a:gd name="connsiteX40" fmla="*/ 6886 w 10000"/>
            <a:gd name="connsiteY40" fmla="*/ 382 h 10001"/>
            <a:gd name="connsiteX41" fmla="*/ 2345 w 10000"/>
            <a:gd name="connsiteY41" fmla="*/ 714 h 10001"/>
            <a:gd name="connsiteX42" fmla="*/ 17 w 10000"/>
            <a:gd name="connsiteY42" fmla="*/ 1058 h 10001"/>
            <a:gd name="connsiteX0" fmla="*/ 17 w 10000"/>
            <a:gd name="connsiteY0" fmla="*/ 1058 h 10001"/>
            <a:gd name="connsiteX1" fmla="*/ 1322 w 10000"/>
            <a:gd name="connsiteY1" fmla="*/ 1422 h 10001"/>
            <a:gd name="connsiteX2" fmla="*/ 1714 w 10000"/>
            <a:gd name="connsiteY2" fmla="*/ 2367 h 10001"/>
            <a:gd name="connsiteX3" fmla="*/ 2409 w 10000"/>
            <a:gd name="connsiteY3" fmla="*/ 3557 h 10001"/>
            <a:gd name="connsiteX4" fmla="*/ 3710 w 10000"/>
            <a:gd name="connsiteY4" fmla="*/ 4203 h 10001"/>
            <a:gd name="connsiteX5" fmla="*/ 3014 w 10000"/>
            <a:gd name="connsiteY5" fmla="*/ 4400 h 10001"/>
            <a:gd name="connsiteX6" fmla="*/ 4032 w 10000"/>
            <a:gd name="connsiteY6" fmla="*/ 4561 h 10001"/>
            <a:gd name="connsiteX7" fmla="*/ 2968 w 10000"/>
            <a:gd name="connsiteY7" fmla="*/ 4782 h 10001"/>
            <a:gd name="connsiteX8" fmla="*/ 3799 w 10000"/>
            <a:gd name="connsiteY8" fmla="*/ 5371 h 10001"/>
            <a:gd name="connsiteX9" fmla="*/ 4359 w 10000"/>
            <a:gd name="connsiteY9" fmla="*/ 5944 h 10001"/>
            <a:gd name="connsiteX10" fmla="*/ 5000 w 10000"/>
            <a:gd name="connsiteY10" fmla="*/ 6603 h 10001"/>
            <a:gd name="connsiteX11" fmla="*/ 5272 w 10000"/>
            <a:gd name="connsiteY11" fmla="*/ 7008 h 10001"/>
            <a:gd name="connsiteX12" fmla="*/ 5752 w 10000"/>
            <a:gd name="connsiteY12" fmla="*/ 7022 h 10001"/>
            <a:gd name="connsiteX13" fmla="*/ 5989 w 10000"/>
            <a:gd name="connsiteY13" fmla="*/ 8713 h 10001"/>
            <a:gd name="connsiteX14" fmla="*/ 5101 w 10000"/>
            <a:gd name="connsiteY14" fmla="*/ 8896 h 10001"/>
            <a:gd name="connsiteX15" fmla="*/ 3960 w 10000"/>
            <a:gd name="connsiteY15" fmla="*/ 9461 h 10001"/>
            <a:gd name="connsiteX16" fmla="*/ 2947 w 10000"/>
            <a:gd name="connsiteY16" fmla="*/ 9787 h 10001"/>
            <a:gd name="connsiteX17" fmla="*/ 5863 w 10000"/>
            <a:gd name="connsiteY17" fmla="*/ 10001 h 10001"/>
            <a:gd name="connsiteX18" fmla="*/ 7436 w 10000"/>
            <a:gd name="connsiteY18" fmla="*/ 9844 h 10001"/>
            <a:gd name="connsiteX19" fmla="*/ 8428 w 10000"/>
            <a:gd name="connsiteY19" fmla="*/ 9522 h 10001"/>
            <a:gd name="connsiteX20" fmla="*/ 9689 w 10000"/>
            <a:gd name="connsiteY20" fmla="*/ 9144 h 10001"/>
            <a:gd name="connsiteX21" fmla="*/ 9460 w 10000"/>
            <a:gd name="connsiteY21" fmla="*/ 8914 h 10001"/>
            <a:gd name="connsiteX22" fmla="*/ 9100 w 10000"/>
            <a:gd name="connsiteY22" fmla="*/ 8618 h 10001"/>
            <a:gd name="connsiteX23" fmla="*/ 8120 w 10000"/>
            <a:gd name="connsiteY23" fmla="*/ 8610 h 10001"/>
            <a:gd name="connsiteX24" fmla="*/ 8083 w 10000"/>
            <a:gd name="connsiteY24" fmla="*/ 7009 h 10001"/>
            <a:gd name="connsiteX25" fmla="*/ 8467 w 10000"/>
            <a:gd name="connsiteY25" fmla="*/ 6963 h 10001"/>
            <a:gd name="connsiteX26" fmla="*/ 8275 w 10000"/>
            <a:gd name="connsiteY26" fmla="*/ 5911 h 10001"/>
            <a:gd name="connsiteX27" fmla="*/ 8341 w 10000"/>
            <a:gd name="connsiteY27" fmla="*/ 5544 h 10001"/>
            <a:gd name="connsiteX28" fmla="*/ 8838 w 10000"/>
            <a:gd name="connsiteY28" fmla="*/ 5090 h 10001"/>
            <a:gd name="connsiteX29" fmla="*/ 8352 w 10000"/>
            <a:gd name="connsiteY29" fmla="*/ 4881 h 10001"/>
            <a:gd name="connsiteX30" fmla="*/ 8659 w 10000"/>
            <a:gd name="connsiteY30" fmla="*/ 4805 h 10001"/>
            <a:gd name="connsiteX31" fmla="*/ 8472 w 10000"/>
            <a:gd name="connsiteY31" fmla="*/ 4645 h 10001"/>
            <a:gd name="connsiteX32" fmla="*/ 7194 w 10000"/>
            <a:gd name="connsiteY32" fmla="*/ 4541 h 10001"/>
            <a:gd name="connsiteX33" fmla="*/ 7872 w 10000"/>
            <a:gd name="connsiteY33" fmla="*/ 4334 h 10001"/>
            <a:gd name="connsiteX34" fmla="*/ 6691 w 10000"/>
            <a:gd name="connsiteY34" fmla="*/ 4178 h 10001"/>
            <a:gd name="connsiteX35" fmla="*/ 8266 w 10000"/>
            <a:gd name="connsiteY35" fmla="*/ 3864 h 10001"/>
            <a:gd name="connsiteX36" fmla="*/ 9384 w 10000"/>
            <a:gd name="connsiteY36" fmla="*/ 2741 h 10001"/>
            <a:gd name="connsiteX37" fmla="*/ 9890 w 10000"/>
            <a:gd name="connsiteY37" fmla="*/ 1638 h 10001"/>
            <a:gd name="connsiteX38" fmla="*/ 9936 w 10000"/>
            <a:gd name="connsiteY38" fmla="*/ 763 h 10001"/>
            <a:gd name="connsiteX39" fmla="*/ 9131 w 10000"/>
            <a:gd name="connsiteY39" fmla="*/ 0 h 10001"/>
            <a:gd name="connsiteX40" fmla="*/ 6886 w 10000"/>
            <a:gd name="connsiteY40" fmla="*/ 382 h 10001"/>
            <a:gd name="connsiteX41" fmla="*/ 2345 w 10000"/>
            <a:gd name="connsiteY41" fmla="*/ 714 h 10001"/>
            <a:gd name="connsiteX42" fmla="*/ 17 w 10000"/>
            <a:gd name="connsiteY42" fmla="*/ 1058 h 10001"/>
            <a:gd name="connsiteX0" fmla="*/ 17 w 10000"/>
            <a:gd name="connsiteY0" fmla="*/ 1058 h 10001"/>
            <a:gd name="connsiteX1" fmla="*/ 1322 w 10000"/>
            <a:gd name="connsiteY1" fmla="*/ 1422 h 10001"/>
            <a:gd name="connsiteX2" fmla="*/ 1714 w 10000"/>
            <a:gd name="connsiteY2" fmla="*/ 2367 h 10001"/>
            <a:gd name="connsiteX3" fmla="*/ 2409 w 10000"/>
            <a:gd name="connsiteY3" fmla="*/ 3557 h 10001"/>
            <a:gd name="connsiteX4" fmla="*/ 3710 w 10000"/>
            <a:gd name="connsiteY4" fmla="*/ 4203 h 10001"/>
            <a:gd name="connsiteX5" fmla="*/ 3014 w 10000"/>
            <a:gd name="connsiteY5" fmla="*/ 4400 h 10001"/>
            <a:gd name="connsiteX6" fmla="*/ 4032 w 10000"/>
            <a:gd name="connsiteY6" fmla="*/ 4561 h 10001"/>
            <a:gd name="connsiteX7" fmla="*/ 2968 w 10000"/>
            <a:gd name="connsiteY7" fmla="*/ 4782 h 10001"/>
            <a:gd name="connsiteX8" fmla="*/ 3799 w 10000"/>
            <a:gd name="connsiteY8" fmla="*/ 5371 h 10001"/>
            <a:gd name="connsiteX9" fmla="*/ 4359 w 10000"/>
            <a:gd name="connsiteY9" fmla="*/ 5944 h 10001"/>
            <a:gd name="connsiteX10" fmla="*/ 5000 w 10000"/>
            <a:gd name="connsiteY10" fmla="*/ 6603 h 10001"/>
            <a:gd name="connsiteX11" fmla="*/ 5272 w 10000"/>
            <a:gd name="connsiteY11" fmla="*/ 7008 h 10001"/>
            <a:gd name="connsiteX12" fmla="*/ 5752 w 10000"/>
            <a:gd name="connsiteY12" fmla="*/ 7022 h 10001"/>
            <a:gd name="connsiteX13" fmla="*/ 5989 w 10000"/>
            <a:gd name="connsiteY13" fmla="*/ 8713 h 10001"/>
            <a:gd name="connsiteX14" fmla="*/ 5101 w 10000"/>
            <a:gd name="connsiteY14" fmla="*/ 8896 h 10001"/>
            <a:gd name="connsiteX15" fmla="*/ 3960 w 10000"/>
            <a:gd name="connsiteY15" fmla="*/ 9461 h 10001"/>
            <a:gd name="connsiteX16" fmla="*/ 2947 w 10000"/>
            <a:gd name="connsiteY16" fmla="*/ 9787 h 10001"/>
            <a:gd name="connsiteX17" fmla="*/ 5863 w 10000"/>
            <a:gd name="connsiteY17" fmla="*/ 10001 h 10001"/>
            <a:gd name="connsiteX18" fmla="*/ 7436 w 10000"/>
            <a:gd name="connsiteY18" fmla="*/ 9844 h 10001"/>
            <a:gd name="connsiteX19" fmla="*/ 8290 w 10000"/>
            <a:gd name="connsiteY19" fmla="*/ 9474 h 10001"/>
            <a:gd name="connsiteX20" fmla="*/ 9689 w 10000"/>
            <a:gd name="connsiteY20" fmla="*/ 9144 h 10001"/>
            <a:gd name="connsiteX21" fmla="*/ 9460 w 10000"/>
            <a:gd name="connsiteY21" fmla="*/ 8914 h 10001"/>
            <a:gd name="connsiteX22" fmla="*/ 9100 w 10000"/>
            <a:gd name="connsiteY22" fmla="*/ 8618 h 10001"/>
            <a:gd name="connsiteX23" fmla="*/ 8120 w 10000"/>
            <a:gd name="connsiteY23" fmla="*/ 8610 h 10001"/>
            <a:gd name="connsiteX24" fmla="*/ 8083 w 10000"/>
            <a:gd name="connsiteY24" fmla="*/ 7009 h 10001"/>
            <a:gd name="connsiteX25" fmla="*/ 8467 w 10000"/>
            <a:gd name="connsiteY25" fmla="*/ 6963 h 10001"/>
            <a:gd name="connsiteX26" fmla="*/ 8275 w 10000"/>
            <a:gd name="connsiteY26" fmla="*/ 5911 h 10001"/>
            <a:gd name="connsiteX27" fmla="*/ 8341 w 10000"/>
            <a:gd name="connsiteY27" fmla="*/ 5544 h 10001"/>
            <a:gd name="connsiteX28" fmla="*/ 8838 w 10000"/>
            <a:gd name="connsiteY28" fmla="*/ 5090 h 10001"/>
            <a:gd name="connsiteX29" fmla="*/ 8352 w 10000"/>
            <a:gd name="connsiteY29" fmla="*/ 4881 h 10001"/>
            <a:gd name="connsiteX30" fmla="*/ 8659 w 10000"/>
            <a:gd name="connsiteY30" fmla="*/ 4805 h 10001"/>
            <a:gd name="connsiteX31" fmla="*/ 8472 w 10000"/>
            <a:gd name="connsiteY31" fmla="*/ 4645 h 10001"/>
            <a:gd name="connsiteX32" fmla="*/ 7194 w 10000"/>
            <a:gd name="connsiteY32" fmla="*/ 4541 h 10001"/>
            <a:gd name="connsiteX33" fmla="*/ 7872 w 10000"/>
            <a:gd name="connsiteY33" fmla="*/ 4334 h 10001"/>
            <a:gd name="connsiteX34" fmla="*/ 6691 w 10000"/>
            <a:gd name="connsiteY34" fmla="*/ 4178 h 10001"/>
            <a:gd name="connsiteX35" fmla="*/ 8266 w 10000"/>
            <a:gd name="connsiteY35" fmla="*/ 3864 h 10001"/>
            <a:gd name="connsiteX36" fmla="*/ 9384 w 10000"/>
            <a:gd name="connsiteY36" fmla="*/ 2741 h 10001"/>
            <a:gd name="connsiteX37" fmla="*/ 9890 w 10000"/>
            <a:gd name="connsiteY37" fmla="*/ 1638 h 10001"/>
            <a:gd name="connsiteX38" fmla="*/ 9936 w 10000"/>
            <a:gd name="connsiteY38" fmla="*/ 763 h 10001"/>
            <a:gd name="connsiteX39" fmla="*/ 9131 w 10000"/>
            <a:gd name="connsiteY39" fmla="*/ 0 h 10001"/>
            <a:gd name="connsiteX40" fmla="*/ 6886 w 10000"/>
            <a:gd name="connsiteY40" fmla="*/ 382 h 10001"/>
            <a:gd name="connsiteX41" fmla="*/ 2345 w 10000"/>
            <a:gd name="connsiteY41" fmla="*/ 714 h 10001"/>
            <a:gd name="connsiteX42" fmla="*/ 17 w 10000"/>
            <a:gd name="connsiteY42" fmla="*/ 1058 h 10001"/>
            <a:gd name="connsiteX0" fmla="*/ 17 w 10000"/>
            <a:gd name="connsiteY0" fmla="*/ 1058 h 10001"/>
            <a:gd name="connsiteX1" fmla="*/ 1322 w 10000"/>
            <a:gd name="connsiteY1" fmla="*/ 1422 h 10001"/>
            <a:gd name="connsiteX2" fmla="*/ 1714 w 10000"/>
            <a:gd name="connsiteY2" fmla="*/ 2367 h 10001"/>
            <a:gd name="connsiteX3" fmla="*/ 2409 w 10000"/>
            <a:gd name="connsiteY3" fmla="*/ 3557 h 10001"/>
            <a:gd name="connsiteX4" fmla="*/ 3710 w 10000"/>
            <a:gd name="connsiteY4" fmla="*/ 4203 h 10001"/>
            <a:gd name="connsiteX5" fmla="*/ 3014 w 10000"/>
            <a:gd name="connsiteY5" fmla="*/ 4400 h 10001"/>
            <a:gd name="connsiteX6" fmla="*/ 4032 w 10000"/>
            <a:gd name="connsiteY6" fmla="*/ 4561 h 10001"/>
            <a:gd name="connsiteX7" fmla="*/ 2968 w 10000"/>
            <a:gd name="connsiteY7" fmla="*/ 4782 h 10001"/>
            <a:gd name="connsiteX8" fmla="*/ 3799 w 10000"/>
            <a:gd name="connsiteY8" fmla="*/ 5371 h 10001"/>
            <a:gd name="connsiteX9" fmla="*/ 4359 w 10000"/>
            <a:gd name="connsiteY9" fmla="*/ 5944 h 10001"/>
            <a:gd name="connsiteX10" fmla="*/ 5000 w 10000"/>
            <a:gd name="connsiteY10" fmla="*/ 6603 h 10001"/>
            <a:gd name="connsiteX11" fmla="*/ 5272 w 10000"/>
            <a:gd name="connsiteY11" fmla="*/ 7008 h 10001"/>
            <a:gd name="connsiteX12" fmla="*/ 5752 w 10000"/>
            <a:gd name="connsiteY12" fmla="*/ 7022 h 10001"/>
            <a:gd name="connsiteX13" fmla="*/ 5989 w 10000"/>
            <a:gd name="connsiteY13" fmla="*/ 8713 h 10001"/>
            <a:gd name="connsiteX14" fmla="*/ 5101 w 10000"/>
            <a:gd name="connsiteY14" fmla="*/ 8896 h 10001"/>
            <a:gd name="connsiteX15" fmla="*/ 3960 w 10000"/>
            <a:gd name="connsiteY15" fmla="*/ 9461 h 10001"/>
            <a:gd name="connsiteX16" fmla="*/ 2947 w 10000"/>
            <a:gd name="connsiteY16" fmla="*/ 9787 h 10001"/>
            <a:gd name="connsiteX17" fmla="*/ 5863 w 10000"/>
            <a:gd name="connsiteY17" fmla="*/ 10001 h 10001"/>
            <a:gd name="connsiteX18" fmla="*/ 7436 w 10000"/>
            <a:gd name="connsiteY18" fmla="*/ 9844 h 10001"/>
            <a:gd name="connsiteX19" fmla="*/ 8290 w 10000"/>
            <a:gd name="connsiteY19" fmla="*/ 9474 h 10001"/>
            <a:gd name="connsiteX20" fmla="*/ 9413 w 10000"/>
            <a:gd name="connsiteY20" fmla="*/ 9105 h 10001"/>
            <a:gd name="connsiteX21" fmla="*/ 9460 w 10000"/>
            <a:gd name="connsiteY21" fmla="*/ 8914 h 10001"/>
            <a:gd name="connsiteX22" fmla="*/ 9100 w 10000"/>
            <a:gd name="connsiteY22" fmla="*/ 8618 h 10001"/>
            <a:gd name="connsiteX23" fmla="*/ 8120 w 10000"/>
            <a:gd name="connsiteY23" fmla="*/ 8610 h 10001"/>
            <a:gd name="connsiteX24" fmla="*/ 8083 w 10000"/>
            <a:gd name="connsiteY24" fmla="*/ 7009 h 10001"/>
            <a:gd name="connsiteX25" fmla="*/ 8467 w 10000"/>
            <a:gd name="connsiteY25" fmla="*/ 6963 h 10001"/>
            <a:gd name="connsiteX26" fmla="*/ 8275 w 10000"/>
            <a:gd name="connsiteY26" fmla="*/ 5911 h 10001"/>
            <a:gd name="connsiteX27" fmla="*/ 8341 w 10000"/>
            <a:gd name="connsiteY27" fmla="*/ 5544 h 10001"/>
            <a:gd name="connsiteX28" fmla="*/ 8838 w 10000"/>
            <a:gd name="connsiteY28" fmla="*/ 5090 h 10001"/>
            <a:gd name="connsiteX29" fmla="*/ 8352 w 10000"/>
            <a:gd name="connsiteY29" fmla="*/ 4881 h 10001"/>
            <a:gd name="connsiteX30" fmla="*/ 8659 w 10000"/>
            <a:gd name="connsiteY30" fmla="*/ 4805 h 10001"/>
            <a:gd name="connsiteX31" fmla="*/ 8472 w 10000"/>
            <a:gd name="connsiteY31" fmla="*/ 4645 h 10001"/>
            <a:gd name="connsiteX32" fmla="*/ 7194 w 10000"/>
            <a:gd name="connsiteY32" fmla="*/ 4541 h 10001"/>
            <a:gd name="connsiteX33" fmla="*/ 7872 w 10000"/>
            <a:gd name="connsiteY33" fmla="*/ 4334 h 10001"/>
            <a:gd name="connsiteX34" fmla="*/ 6691 w 10000"/>
            <a:gd name="connsiteY34" fmla="*/ 4178 h 10001"/>
            <a:gd name="connsiteX35" fmla="*/ 8266 w 10000"/>
            <a:gd name="connsiteY35" fmla="*/ 3864 h 10001"/>
            <a:gd name="connsiteX36" fmla="*/ 9384 w 10000"/>
            <a:gd name="connsiteY36" fmla="*/ 2741 h 10001"/>
            <a:gd name="connsiteX37" fmla="*/ 9890 w 10000"/>
            <a:gd name="connsiteY37" fmla="*/ 1638 h 10001"/>
            <a:gd name="connsiteX38" fmla="*/ 9936 w 10000"/>
            <a:gd name="connsiteY38" fmla="*/ 763 h 10001"/>
            <a:gd name="connsiteX39" fmla="*/ 9131 w 10000"/>
            <a:gd name="connsiteY39" fmla="*/ 0 h 10001"/>
            <a:gd name="connsiteX40" fmla="*/ 6886 w 10000"/>
            <a:gd name="connsiteY40" fmla="*/ 382 h 10001"/>
            <a:gd name="connsiteX41" fmla="*/ 2345 w 10000"/>
            <a:gd name="connsiteY41" fmla="*/ 714 h 10001"/>
            <a:gd name="connsiteX42" fmla="*/ 17 w 10000"/>
            <a:gd name="connsiteY42" fmla="*/ 1058 h 10001"/>
            <a:gd name="connsiteX0" fmla="*/ 17 w 10000"/>
            <a:gd name="connsiteY0" fmla="*/ 1058 h 10001"/>
            <a:gd name="connsiteX1" fmla="*/ 1322 w 10000"/>
            <a:gd name="connsiteY1" fmla="*/ 1422 h 10001"/>
            <a:gd name="connsiteX2" fmla="*/ 1714 w 10000"/>
            <a:gd name="connsiteY2" fmla="*/ 2367 h 10001"/>
            <a:gd name="connsiteX3" fmla="*/ 2409 w 10000"/>
            <a:gd name="connsiteY3" fmla="*/ 3557 h 10001"/>
            <a:gd name="connsiteX4" fmla="*/ 3710 w 10000"/>
            <a:gd name="connsiteY4" fmla="*/ 4203 h 10001"/>
            <a:gd name="connsiteX5" fmla="*/ 3014 w 10000"/>
            <a:gd name="connsiteY5" fmla="*/ 4400 h 10001"/>
            <a:gd name="connsiteX6" fmla="*/ 4032 w 10000"/>
            <a:gd name="connsiteY6" fmla="*/ 4561 h 10001"/>
            <a:gd name="connsiteX7" fmla="*/ 2968 w 10000"/>
            <a:gd name="connsiteY7" fmla="*/ 4782 h 10001"/>
            <a:gd name="connsiteX8" fmla="*/ 3799 w 10000"/>
            <a:gd name="connsiteY8" fmla="*/ 5371 h 10001"/>
            <a:gd name="connsiteX9" fmla="*/ 4359 w 10000"/>
            <a:gd name="connsiteY9" fmla="*/ 5944 h 10001"/>
            <a:gd name="connsiteX10" fmla="*/ 5000 w 10000"/>
            <a:gd name="connsiteY10" fmla="*/ 6603 h 10001"/>
            <a:gd name="connsiteX11" fmla="*/ 5272 w 10000"/>
            <a:gd name="connsiteY11" fmla="*/ 7008 h 10001"/>
            <a:gd name="connsiteX12" fmla="*/ 5752 w 10000"/>
            <a:gd name="connsiteY12" fmla="*/ 7022 h 10001"/>
            <a:gd name="connsiteX13" fmla="*/ 5989 w 10000"/>
            <a:gd name="connsiteY13" fmla="*/ 8713 h 10001"/>
            <a:gd name="connsiteX14" fmla="*/ 5101 w 10000"/>
            <a:gd name="connsiteY14" fmla="*/ 8896 h 10001"/>
            <a:gd name="connsiteX15" fmla="*/ 3960 w 10000"/>
            <a:gd name="connsiteY15" fmla="*/ 9461 h 10001"/>
            <a:gd name="connsiteX16" fmla="*/ 2947 w 10000"/>
            <a:gd name="connsiteY16" fmla="*/ 9787 h 10001"/>
            <a:gd name="connsiteX17" fmla="*/ 5863 w 10000"/>
            <a:gd name="connsiteY17" fmla="*/ 10001 h 10001"/>
            <a:gd name="connsiteX18" fmla="*/ 7436 w 10000"/>
            <a:gd name="connsiteY18" fmla="*/ 9844 h 10001"/>
            <a:gd name="connsiteX19" fmla="*/ 8290 w 10000"/>
            <a:gd name="connsiteY19" fmla="*/ 9474 h 10001"/>
            <a:gd name="connsiteX20" fmla="*/ 9413 w 10000"/>
            <a:gd name="connsiteY20" fmla="*/ 9105 h 10001"/>
            <a:gd name="connsiteX21" fmla="*/ 9276 w 10000"/>
            <a:gd name="connsiteY21" fmla="*/ 8840 h 10001"/>
            <a:gd name="connsiteX22" fmla="*/ 9100 w 10000"/>
            <a:gd name="connsiteY22" fmla="*/ 8618 h 10001"/>
            <a:gd name="connsiteX23" fmla="*/ 8120 w 10000"/>
            <a:gd name="connsiteY23" fmla="*/ 8610 h 10001"/>
            <a:gd name="connsiteX24" fmla="*/ 8083 w 10000"/>
            <a:gd name="connsiteY24" fmla="*/ 7009 h 10001"/>
            <a:gd name="connsiteX25" fmla="*/ 8467 w 10000"/>
            <a:gd name="connsiteY25" fmla="*/ 6963 h 10001"/>
            <a:gd name="connsiteX26" fmla="*/ 8275 w 10000"/>
            <a:gd name="connsiteY26" fmla="*/ 5911 h 10001"/>
            <a:gd name="connsiteX27" fmla="*/ 8341 w 10000"/>
            <a:gd name="connsiteY27" fmla="*/ 5544 h 10001"/>
            <a:gd name="connsiteX28" fmla="*/ 8838 w 10000"/>
            <a:gd name="connsiteY28" fmla="*/ 5090 h 10001"/>
            <a:gd name="connsiteX29" fmla="*/ 8352 w 10000"/>
            <a:gd name="connsiteY29" fmla="*/ 4881 h 10001"/>
            <a:gd name="connsiteX30" fmla="*/ 8659 w 10000"/>
            <a:gd name="connsiteY30" fmla="*/ 4805 h 10001"/>
            <a:gd name="connsiteX31" fmla="*/ 8472 w 10000"/>
            <a:gd name="connsiteY31" fmla="*/ 4645 h 10001"/>
            <a:gd name="connsiteX32" fmla="*/ 7194 w 10000"/>
            <a:gd name="connsiteY32" fmla="*/ 4541 h 10001"/>
            <a:gd name="connsiteX33" fmla="*/ 7872 w 10000"/>
            <a:gd name="connsiteY33" fmla="*/ 4334 h 10001"/>
            <a:gd name="connsiteX34" fmla="*/ 6691 w 10000"/>
            <a:gd name="connsiteY34" fmla="*/ 4178 h 10001"/>
            <a:gd name="connsiteX35" fmla="*/ 8266 w 10000"/>
            <a:gd name="connsiteY35" fmla="*/ 3864 h 10001"/>
            <a:gd name="connsiteX36" fmla="*/ 9384 w 10000"/>
            <a:gd name="connsiteY36" fmla="*/ 2741 h 10001"/>
            <a:gd name="connsiteX37" fmla="*/ 9890 w 10000"/>
            <a:gd name="connsiteY37" fmla="*/ 1638 h 10001"/>
            <a:gd name="connsiteX38" fmla="*/ 9936 w 10000"/>
            <a:gd name="connsiteY38" fmla="*/ 763 h 10001"/>
            <a:gd name="connsiteX39" fmla="*/ 9131 w 10000"/>
            <a:gd name="connsiteY39" fmla="*/ 0 h 10001"/>
            <a:gd name="connsiteX40" fmla="*/ 6886 w 10000"/>
            <a:gd name="connsiteY40" fmla="*/ 382 h 10001"/>
            <a:gd name="connsiteX41" fmla="*/ 2345 w 10000"/>
            <a:gd name="connsiteY41" fmla="*/ 714 h 10001"/>
            <a:gd name="connsiteX42" fmla="*/ 17 w 10000"/>
            <a:gd name="connsiteY42" fmla="*/ 1058 h 10001"/>
            <a:gd name="connsiteX0" fmla="*/ 17 w 10000"/>
            <a:gd name="connsiteY0" fmla="*/ 1058 h 10001"/>
            <a:gd name="connsiteX1" fmla="*/ 1322 w 10000"/>
            <a:gd name="connsiteY1" fmla="*/ 1422 h 10001"/>
            <a:gd name="connsiteX2" fmla="*/ 1714 w 10000"/>
            <a:gd name="connsiteY2" fmla="*/ 2367 h 10001"/>
            <a:gd name="connsiteX3" fmla="*/ 2409 w 10000"/>
            <a:gd name="connsiteY3" fmla="*/ 3557 h 10001"/>
            <a:gd name="connsiteX4" fmla="*/ 3710 w 10000"/>
            <a:gd name="connsiteY4" fmla="*/ 4203 h 10001"/>
            <a:gd name="connsiteX5" fmla="*/ 3014 w 10000"/>
            <a:gd name="connsiteY5" fmla="*/ 4400 h 10001"/>
            <a:gd name="connsiteX6" fmla="*/ 4032 w 10000"/>
            <a:gd name="connsiteY6" fmla="*/ 4561 h 10001"/>
            <a:gd name="connsiteX7" fmla="*/ 2968 w 10000"/>
            <a:gd name="connsiteY7" fmla="*/ 4782 h 10001"/>
            <a:gd name="connsiteX8" fmla="*/ 3799 w 10000"/>
            <a:gd name="connsiteY8" fmla="*/ 5371 h 10001"/>
            <a:gd name="connsiteX9" fmla="*/ 4359 w 10000"/>
            <a:gd name="connsiteY9" fmla="*/ 5944 h 10001"/>
            <a:gd name="connsiteX10" fmla="*/ 5000 w 10000"/>
            <a:gd name="connsiteY10" fmla="*/ 6603 h 10001"/>
            <a:gd name="connsiteX11" fmla="*/ 5272 w 10000"/>
            <a:gd name="connsiteY11" fmla="*/ 7008 h 10001"/>
            <a:gd name="connsiteX12" fmla="*/ 5752 w 10000"/>
            <a:gd name="connsiteY12" fmla="*/ 7022 h 10001"/>
            <a:gd name="connsiteX13" fmla="*/ 5989 w 10000"/>
            <a:gd name="connsiteY13" fmla="*/ 8713 h 10001"/>
            <a:gd name="connsiteX14" fmla="*/ 5101 w 10000"/>
            <a:gd name="connsiteY14" fmla="*/ 8896 h 10001"/>
            <a:gd name="connsiteX15" fmla="*/ 3960 w 10000"/>
            <a:gd name="connsiteY15" fmla="*/ 9461 h 10001"/>
            <a:gd name="connsiteX16" fmla="*/ 2947 w 10000"/>
            <a:gd name="connsiteY16" fmla="*/ 9787 h 10001"/>
            <a:gd name="connsiteX17" fmla="*/ 5863 w 10000"/>
            <a:gd name="connsiteY17" fmla="*/ 10001 h 10001"/>
            <a:gd name="connsiteX18" fmla="*/ 7436 w 10000"/>
            <a:gd name="connsiteY18" fmla="*/ 9844 h 10001"/>
            <a:gd name="connsiteX19" fmla="*/ 8290 w 10000"/>
            <a:gd name="connsiteY19" fmla="*/ 9474 h 10001"/>
            <a:gd name="connsiteX20" fmla="*/ 9413 w 10000"/>
            <a:gd name="connsiteY20" fmla="*/ 9105 h 10001"/>
            <a:gd name="connsiteX21" fmla="*/ 9276 w 10000"/>
            <a:gd name="connsiteY21" fmla="*/ 8840 h 10001"/>
            <a:gd name="connsiteX22" fmla="*/ 9100 w 10000"/>
            <a:gd name="connsiteY22" fmla="*/ 8618 h 10001"/>
            <a:gd name="connsiteX23" fmla="*/ 8120 w 10000"/>
            <a:gd name="connsiteY23" fmla="*/ 8610 h 10001"/>
            <a:gd name="connsiteX24" fmla="*/ 8083 w 10000"/>
            <a:gd name="connsiteY24" fmla="*/ 7009 h 10001"/>
            <a:gd name="connsiteX25" fmla="*/ 8467 w 10000"/>
            <a:gd name="connsiteY25" fmla="*/ 6963 h 10001"/>
            <a:gd name="connsiteX26" fmla="*/ 8275 w 10000"/>
            <a:gd name="connsiteY26" fmla="*/ 5911 h 10001"/>
            <a:gd name="connsiteX27" fmla="*/ 8341 w 10000"/>
            <a:gd name="connsiteY27" fmla="*/ 5544 h 10001"/>
            <a:gd name="connsiteX28" fmla="*/ 8838 w 10000"/>
            <a:gd name="connsiteY28" fmla="*/ 5090 h 10001"/>
            <a:gd name="connsiteX29" fmla="*/ 8352 w 10000"/>
            <a:gd name="connsiteY29" fmla="*/ 4881 h 10001"/>
            <a:gd name="connsiteX30" fmla="*/ 8659 w 10000"/>
            <a:gd name="connsiteY30" fmla="*/ 4805 h 10001"/>
            <a:gd name="connsiteX31" fmla="*/ 8472 w 10000"/>
            <a:gd name="connsiteY31" fmla="*/ 4645 h 10001"/>
            <a:gd name="connsiteX32" fmla="*/ 7194 w 10000"/>
            <a:gd name="connsiteY32" fmla="*/ 4541 h 10001"/>
            <a:gd name="connsiteX33" fmla="*/ 7872 w 10000"/>
            <a:gd name="connsiteY33" fmla="*/ 4334 h 10001"/>
            <a:gd name="connsiteX34" fmla="*/ 6691 w 10000"/>
            <a:gd name="connsiteY34" fmla="*/ 4178 h 10001"/>
            <a:gd name="connsiteX35" fmla="*/ 8266 w 10000"/>
            <a:gd name="connsiteY35" fmla="*/ 3864 h 10001"/>
            <a:gd name="connsiteX36" fmla="*/ 9384 w 10000"/>
            <a:gd name="connsiteY36" fmla="*/ 2741 h 10001"/>
            <a:gd name="connsiteX37" fmla="*/ 9890 w 10000"/>
            <a:gd name="connsiteY37" fmla="*/ 1638 h 10001"/>
            <a:gd name="connsiteX38" fmla="*/ 9936 w 10000"/>
            <a:gd name="connsiteY38" fmla="*/ 763 h 10001"/>
            <a:gd name="connsiteX39" fmla="*/ 9131 w 10000"/>
            <a:gd name="connsiteY39" fmla="*/ 0 h 10001"/>
            <a:gd name="connsiteX40" fmla="*/ 6886 w 10000"/>
            <a:gd name="connsiteY40" fmla="*/ 382 h 10001"/>
            <a:gd name="connsiteX41" fmla="*/ 2345 w 10000"/>
            <a:gd name="connsiteY41" fmla="*/ 714 h 10001"/>
            <a:gd name="connsiteX42" fmla="*/ 17 w 10000"/>
            <a:gd name="connsiteY42" fmla="*/ 1058 h 10001"/>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 ang="0">
              <a:pos x="connsiteX34" y="connsiteY34"/>
            </a:cxn>
            <a:cxn ang="0">
              <a:pos x="connsiteX35" y="connsiteY35"/>
            </a:cxn>
            <a:cxn ang="0">
              <a:pos x="connsiteX36" y="connsiteY36"/>
            </a:cxn>
            <a:cxn ang="0">
              <a:pos x="connsiteX37" y="connsiteY37"/>
            </a:cxn>
            <a:cxn ang="0">
              <a:pos x="connsiteX38" y="connsiteY38"/>
            </a:cxn>
            <a:cxn ang="0">
              <a:pos x="connsiteX39" y="connsiteY39"/>
            </a:cxn>
            <a:cxn ang="0">
              <a:pos x="connsiteX40" y="connsiteY40"/>
            </a:cxn>
            <a:cxn ang="0">
              <a:pos x="connsiteX41" y="connsiteY41"/>
            </a:cxn>
            <a:cxn ang="0">
              <a:pos x="connsiteX42" y="connsiteY42"/>
            </a:cxn>
          </a:cxnLst>
          <a:rect l="l" t="t" r="r" b="b"/>
          <a:pathLst>
            <a:path w="10000" h="10001">
              <a:moveTo>
                <a:pt x="17" y="1058"/>
              </a:moveTo>
              <a:cubicBezTo>
                <a:pt x="-153" y="1176"/>
                <a:pt x="1041" y="1205"/>
                <a:pt x="1322" y="1422"/>
              </a:cubicBezTo>
              <a:cubicBezTo>
                <a:pt x="1606" y="1641"/>
                <a:pt x="1566" y="2058"/>
                <a:pt x="1714" y="2367"/>
              </a:cubicBezTo>
              <a:cubicBezTo>
                <a:pt x="1963" y="2726"/>
                <a:pt x="2080" y="3253"/>
                <a:pt x="2409" y="3557"/>
              </a:cubicBezTo>
              <a:cubicBezTo>
                <a:pt x="2743" y="3865"/>
                <a:pt x="3561" y="4154"/>
                <a:pt x="3710" y="4203"/>
              </a:cubicBezTo>
              <a:cubicBezTo>
                <a:pt x="3508" y="4237"/>
                <a:pt x="2901" y="4320"/>
                <a:pt x="3014" y="4400"/>
              </a:cubicBezTo>
              <a:cubicBezTo>
                <a:pt x="3132" y="4482"/>
                <a:pt x="3665" y="4524"/>
                <a:pt x="4032" y="4561"/>
              </a:cubicBezTo>
              <a:cubicBezTo>
                <a:pt x="3692" y="4674"/>
                <a:pt x="3329" y="4711"/>
                <a:pt x="2968" y="4782"/>
              </a:cubicBezTo>
              <a:cubicBezTo>
                <a:pt x="3073" y="4863"/>
                <a:pt x="3526" y="5195"/>
                <a:pt x="3799" y="5371"/>
              </a:cubicBezTo>
              <a:cubicBezTo>
                <a:pt x="3984" y="5580"/>
                <a:pt x="4177" y="5737"/>
                <a:pt x="4359" y="5944"/>
              </a:cubicBezTo>
              <a:cubicBezTo>
                <a:pt x="4535" y="6100"/>
                <a:pt x="4890" y="6365"/>
                <a:pt x="5000" y="6603"/>
              </a:cubicBezTo>
              <a:cubicBezTo>
                <a:pt x="5033" y="6695"/>
                <a:pt x="5238" y="6916"/>
                <a:pt x="5272" y="7008"/>
              </a:cubicBezTo>
              <a:lnTo>
                <a:pt x="5752" y="7022"/>
              </a:lnTo>
              <a:cubicBezTo>
                <a:pt x="5923" y="7371"/>
                <a:pt x="5821" y="8366"/>
                <a:pt x="5989" y="8713"/>
              </a:cubicBezTo>
              <a:lnTo>
                <a:pt x="5101" y="8896"/>
              </a:lnTo>
              <a:cubicBezTo>
                <a:pt x="4965" y="9163"/>
                <a:pt x="4416" y="9358"/>
                <a:pt x="3960" y="9461"/>
              </a:cubicBezTo>
              <a:cubicBezTo>
                <a:pt x="3745" y="9499"/>
                <a:pt x="3070" y="9693"/>
                <a:pt x="2947" y="9787"/>
              </a:cubicBezTo>
              <a:cubicBezTo>
                <a:pt x="3142" y="9976"/>
                <a:pt x="5115" y="9992"/>
                <a:pt x="5863" y="10001"/>
              </a:cubicBezTo>
              <a:cubicBezTo>
                <a:pt x="6611" y="10010"/>
                <a:pt x="7032" y="9932"/>
                <a:pt x="7436" y="9844"/>
              </a:cubicBezTo>
              <a:cubicBezTo>
                <a:pt x="7840" y="9756"/>
                <a:pt x="7699" y="9640"/>
                <a:pt x="8290" y="9474"/>
              </a:cubicBezTo>
              <a:cubicBezTo>
                <a:pt x="8624" y="9368"/>
                <a:pt x="9249" y="9211"/>
                <a:pt x="9413" y="9105"/>
              </a:cubicBezTo>
              <a:cubicBezTo>
                <a:pt x="9577" y="8999"/>
                <a:pt x="9328" y="8921"/>
                <a:pt x="9276" y="8840"/>
              </a:cubicBezTo>
              <a:cubicBezTo>
                <a:pt x="9224" y="8759"/>
                <a:pt x="9112" y="8734"/>
                <a:pt x="9100" y="8618"/>
              </a:cubicBezTo>
              <a:lnTo>
                <a:pt x="8120" y="8610"/>
              </a:lnTo>
              <a:cubicBezTo>
                <a:pt x="7826" y="8359"/>
                <a:pt x="8040" y="7285"/>
                <a:pt x="8083" y="7009"/>
              </a:cubicBezTo>
              <a:cubicBezTo>
                <a:pt x="8094" y="7002"/>
                <a:pt x="8553" y="6981"/>
                <a:pt x="8467" y="6963"/>
              </a:cubicBezTo>
              <a:cubicBezTo>
                <a:pt x="8476" y="6786"/>
                <a:pt x="8235" y="6142"/>
                <a:pt x="8275" y="5911"/>
              </a:cubicBezTo>
              <a:cubicBezTo>
                <a:pt x="8303" y="5805"/>
                <a:pt x="8316" y="5647"/>
                <a:pt x="8341" y="5544"/>
              </a:cubicBezTo>
              <a:cubicBezTo>
                <a:pt x="8368" y="5427"/>
                <a:pt x="8727" y="5269"/>
                <a:pt x="8838" y="5090"/>
              </a:cubicBezTo>
              <a:lnTo>
                <a:pt x="8352" y="4881"/>
              </a:lnTo>
              <a:lnTo>
                <a:pt x="8659" y="4805"/>
              </a:lnTo>
              <a:cubicBezTo>
                <a:pt x="8596" y="4752"/>
                <a:pt x="8534" y="4698"/>
                <a:pt x="8472" y="4645"/>
              </a:cubicBezTo>
              <a:lnTo>
                <a:pt x="7194" y="4541"/>
              </a:lnTo>
              <a:cubicBezTo>
                <a:pt x="7616" y="4474"/>
                <a:pt x="7957" y="4394"/>
                <a:pt x="7872" y="4334"/>
              </a:cubicBezTo>
              <a:cubicBezTo>
                <a:pt x="7788" y="4273"/>
                <a:pt x="7286" y="4207"/>
                <a:pt x="6691" y="4178"/>
              </a:cubicBezTo>
              <a:cubicBezTo>
                <a:pt x="7294" y="4142"/>
                <a:pt x="7814" y="4102"/>
                <a:pt x="8266" y="3864"/>
              </a:cubicBezTo>
              <a:cubicBezTo>
                <a:pt x="8712" y="3622"/>
                <a:pt x="9115" y="3109"/>
                <a:pt x="9384" y="2741"/>
              </a:cubicBezTo>
              <a:cubicBezTo>
                <a:pt x="9657" y="2368"/>
                <a:pt x="9801" y="1969"/>
                <a:pt x="9890" y="1638"/>
              </a:cubicBezTo>
              <a:cubicBezTo>
                <a:pt x="9983" y="1311"/>
                <a:pt x="10060" y="1033"/>
                <a:pt x="9936" y="763"/>
              </a:cubicBezTo>
              <a:cubicBezTo>
                <a:pt x="9809" y="489"/>
                <a:pt x="9395" y="235"/>
                <a:pt x="9131" y="0"/>
              </a:cubicBezTo>
              <a:cubicBezTo>
                <a:pt x="8115" y="185"/>
                <a:pt x="8016" y="264"/>
                <a:pt x="6886" y="382"/>
              </a:cubicBezTo>
              <a:cubicBezTo>
                <a:pt x="5755" y="503"/>
                <a:pt x="3417" y="634"/>
                <a:pt x="2345" y="714"/>
              </a:cubicBezTo>
              <a:cubicBezTo>
                <a:pt x="1204" y="828"/>
                <a:pt x="187" y="942"/>
                <a:pt x="17" y="1058"/>
              </a:cubicBezTo>
              <a:close/>
            </a:path>
          </a:pathLst>
        </a:custGeom>
        <a:solidFill>
          <a:srgbClr val="FFFFFF"/>
        </a:solidFill>
        <a:ln w="9525">
          <a:solidFill>
            <a:srgbClr val="000000"/>
          </a:solidFill>
          <a:round/>
          <a:headEnd/>
          <a:tailEnd/>
        </a:ln>
      </xdr:spPr>
      <xdr:txBody>
        <a:bodyPr wrap="square"/>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9</xdr:row>
          <xdr:rowOff>123825</xdr:rowOff>
        </xdr:from>
        <xdr:to>
          <xdr:col>0</xdr:col>
          <xdr:colOff>666750</xdr:colOff>
          <xdr:row>9</xdr:row>
          <xdr:rowOff>323850</xdr:rowOff>
        </xdr:to>
        <xdr:sp macro="" textlink="">
          <xdr:nvSpPr>
            <xdr:cNvPr id="44124" name="Check Box 92" hidden="1">
              <a:extLst>
                <a:ext uri="{63B3BB69-23CF-44E3-9099-C40C66FF867C}">
                  <a14:compatExt spid="_x0000_s44124"/>
                </a:ext>
                <a:ext uri="{FF2B5EF4-FFF2-40B4-BE49-F238E27FC236}">
                  <a16:creationId xmlns:a16="http://schemas.microsoft.com/office/drawing/2014/main" id="{00000000-0008-0000-0200-00005C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xdr:row>
          <xdr:rowOff>95250</xdr:rowOff>
        </xdr:from>
        <xdr:to>
          <xdr:col>1</xdr:col>
          <xdr:colOff>57150</xdr:colOff>
          <xdr:row>10</xdr:row>
          <xdr:rowOff>342900</xdr:rowOff>
        </xdr:to>
        <xdr:sp macro="" textlink="">
          <xdr:nvSpPr>
            <xdr:cNvPr id="44125" name="Check Box 93" hidden="1">
              <a:extLst>
                <a:ext uri="{63B3BB69-23CF-44E3-9099-C40C66FF867C}">
                  <a14:compatExt spid="_x0000_s44125"/>
                </a:ext>
                <a:ext uri="{FF2B5EF4-FFF2-40B4-BE49-F238E27FC236}">
                  <a16:creationId xmlns:a16="http://schemas.microsoft.com/office/drawing/2014/main" id="{00000000-0008-0000-0200-00005D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試験報告書</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11</xdr:row>
          <xdr:rowOff>95250</xdr:rowOff>
        </xdr:from>
        <xdr:to>
          <xdr:col>1</xdr:col>
          <xdr:colOff>171450</xdr:colOff>
          <xdr:row>11</xdr:row>
          <xdr:rowOff>342900</xdr:rowOff>
        </xdr:to>
        <xdr:sp macro="" textlink="">
          <xdr:nvSpPr>
            <xdr:cNvPr id="44132" name="Check Box 100" hidden="1">
              <a:extLst>
                <a:ext uri="{63B3BB69-23CF-44E3-9099-C40C66FF867C}">
                  <a14:compatExt spid="_x0000_s44132"/>
                </a:ext>
                <a:ext uri="{FF2B5EF4-FFF2-40B4-BE49-F238E27FC236}">
                  <a16:creationId xmlns:a16="http://schemas.microsoft.com/office/drawing/2014/main" id="{00000000-0008-0000-0200-000064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試験結果証明書</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12</xdr:row>
          <xdr:rowOff>95250</xdr:rowOff>
        </xdr:from>
        <xdr:to>
          <xdr:col>1</xdr:col>
          <xdr:colOff>590550</xdr:colOff>
          <xdr:row>12</xdr:row>
          <xdr:rowOff>342900</xdr:rowOff>
        </xdr:to>
        <xdr:sp macro="" textlink="">
          <xdr:nvSpPr>
            <xdr:cNvPr id="44133" name="Check Box 101" hidden="1">
              <a:extLst>
                <a:ext uri="{63B3BB69-23CF-44E3-9099-C40C66FF867C}">
                  <a14:compatExt spid="_x0000_s44133"/>
                </a:ext>
                <a:ext uri="{FF2B5EF4-FFF2-40B4-BE49-F238E27FC236}">
                  <a16:creationId xmlns:a16="http://schemas.microsoft.com/office/drawing/2014/main" id="{00000000-0008-0000-0200-000065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試験機・試験装置関連資料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13</xdr:row>
          <xdr:rowOff>76200</xdr:rowOff>
        </xdr:from>
        <xdr:to>
          <xdr:col>1</xdr:col>
          <xdr:colOff>57150</xdr:colOff>
          <xdr:row>13</xdr:row>
          <xdr:rowOff>323850</xdr:rowOff>
        </xdr:to>
        <xdr:sp macro="" textlink="">
          <xdr:nvSpPr>
            <xdr:cNvPr id="44134" name="Check Box 102" hidden="1">
              <a:extLst>
                <a:ext uri="{63B3BB69-23CF-44E3-9099-C40C66FF867C}">
                  <a14:compatExt spid="_x0000_s44134"/>
                </a:ext>
                <a:ext uri="{FF2B5EF4-FFF2-40B4-BE49-F238E27FC236}">
                  <a16:creationId xmlns:a16="http://schemas.microsoft.com/office/drawing/2014/main" id="{00000000-0008-0000-0200-000066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17</xdr:row>
          <xdr:rowOff>171450</xdr:rowOff>
        </xdr:from>
        <xdr:to>
          <xdr:col>1</xdr:col>
          <xdr:colOff>323850</xdr:colOff>
          <xdr:row>19</xdr:row>
          <xdr:rowOff>19050</xdr:rowOff>
        </xdr:to>
        <xdr:sp macro="" textlink="">
          <xdr:nvSpPr>
            <xdr:cNvPr id="44157" name="Check Box 125" hidden="1">
              <a:extLst>
                <a:ext uri="{63B3BB69-23CF-44E3-9099-C40C66FF867C}">
                  <a14:compatExt spid="_x0000_s44157"/>
                </a:ext>
                <a:ext uri="{FF2B5EF4-FFF2-40B4-BE49-F238E27FC236}">
                  <a16:creationId xmlns:a16="http://schemas.microsoft.com/office/drawing/2014/main" id="{00000000-0008-0000-0200-00007D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規格を用いた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18</xdr:row>
          <xdr:rowOff>171450</xdr:rowOff>
        </xdr:from>
        <xdr:to>
          <xdr:col>1</xdr:col>
          <xdr:colOff>381000</xdr:colOff>
          <xdr:row>20</xdr:row>
          <xdr:rowOff>19050</xdr:rowOff>
        </xdr:to>
        <xdr:sp macro="" textlink="">
          <xdr:nvSpPr>
            <xdr:cNvPr id="44158" name="Check Box 126" hidden="1">
              <a:extLst>
                <a:ext uri="{63B3BB69-23CF-44E3-9099-C40C66FF867C}">
                  <a14:compatExt spid="_x0000_s44158"/>
                </a:ext>
                <a:ext uri="{FF2B5EF4-FFF2-40B4-BE49-F238E27FC236}">
                  <a16:creationId xmlns:a16="http://schemas.microsoft.com/office/drawing/2014/main" id="{00000000-0008-0000-0200-00007E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規格を参照した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19</xdr:row>
          <xdr:rowOff>171450</xdr:rowOff>
        </xdr:from>
        <xdr:to>
          <xdr:col>2</xdr:col>
          <xdr:colOff>95250</xdr:colOff>
          <xdr:row>21</xdr:row>
          <xdr:rowOff>19050</xdr:rowOff>
        </xdr:to>
        <xdr:sp macro="" textlink="">
          <xdr:nvSpPr>
            <xdr:cNvPr id="44159" name="Check Box 127" hidden="1">
              <a:extLst>
                <a:ext uri="{63B3BB69-23CF-44E3-9099-C40C66FF867C}">
                  <a14:compatExt spid="_x0000_s44159"/>
                </a:ext>
                <a:ext uri="{FF2B5EF4-FFF2-40B4-BE49-F238E27FC236}">
                  <a16:creationId xmlns:a16="http://schemas.microsoft.com/office/drawing/2014/main" id="{00000000-0008-0000-0200-00007F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座位保持装置の認定基準を用いた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21</xdr:row>
          <xdr:rowOff>0</xdr:rowOff>
        </xdr:from>
        <xdr:to>
          <xdr:col>1</xdr:col>
          <xdr:colOff>371475</xdr:colOff>
          <xdr:row>22</xdr:row>
          <xdr:rowOff>38100</xdr:rowOff>
        </xdr:to>
        <xdr:sp macro="" textlink="">
          <xdr:nvSpPr>
            <xdr:cNvPr id="44160" name="Check Box 128" hidden="1">
              <a:extLst>
                <a:ext uri="{63B3BB69-23CF-44E3-9099-C40C66FF867C}">
                  <a14:compatExt spid="_x0000_s44160"/>
                </a:ext>
                <a:ext uri="{FF2B5EF4-FFF2-40B4-BE49-F238E27FC236}">
                  <a16:creationId xmlns:a16="http://schemas.microsoft.com/office/drawing/2014/main" id="{00000000-0008-0000-0200-000080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社内基準を用いた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22</xdr:row>
          <xdr:rowOff>0</xdr:rowOff>
        </xdr:from>
        <xdr:to>
          <xdr:col>1</xdr:col>
          <xdr:colOff>171450</xdr:colOff>
          <xdr:row>23</xdr:row>
          <xdr:rowOff>28575</xdr:rowOff>
        </xdr:to>
        <xdr:sp macro="" textlink="">
          <xdr:nvSpPr>
            <xdr:cNvPr id="44161" name="Check Box 129" hidden="1">
              <a:extLst>
                <a:ext uri="{63B3BB69-23CF-44E3-9099-C40C66FF867C}">
                  <a14:compatExt spid="_x0000_s44161"/>
                </a:ext>
                <a:ext uri="{FF2B5EF4-FFF2-40B4-BE49-F238E27FC236}">
                  <a16:creationId xmlns:a16="http://schemas.microsoft.com/office/drawing/2014/main" id="{00000000-0008-0000-0200-000081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独自基準を用いた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23</xdr:row>
          <xdr:rowOff>0</xdr:rowOff>
        </xdr:from>
        <xdr:to>
          <xdr:col>0</xdr:col>
          <xdr:colOff>733425</xdr:colOff>
          <xdr:row>24</xdr:row>
          <xdr:rowOff>19050</xdr:rowOff>
        </xdr:to>
        <xdr:sp macro="" textlink="">
          <xdr:nvSpPr>
            <xdr:cNvPr id="44162" name="Check Box 130" hidden="1">
              <a:extLst>
                <a:ext uri="{63B3BB69-23CF-44E3-9099-C40C66FF867C}">
                  <a14:compatExt spid="_x0000_s44162"/>
                </a:ext>
                <a:ext uri="{FF2B5EF4-FFF2-40B4-BE49-F238E27FC236}">
                  <a16:creationId xmlns:a16="http://schemas.microsoft.com/office/drawing/2014/main" id="{00000000-0008-0000-0200-000082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9</xdr:row>
          <xdr:rowOff>123825</xdr:rowOff>
        </xdr:from>
        <xdr:to>
          <xdr:col>0</xdr:col>
          <xdr:colOff>666750</xdr:colOff>
          <xdr:row>9</xdr:row>
          <xdr:rowOff>323850</xdr:rowOff>
        </xdr:to>
        <xdr:sp macro="" textlink="">
          <xdr:nvSpPr>
            <xdr:cNvPr id="44175" name="Check Box 143" hidden="1">
              <a:extLst>
                <a:ext uri="{63B3BB69-23CF-44E3-9099-C40C66FF867C}">
                  <a14:compatExt spid="_x0000_s44175"/>
                </a:ext>
                <a:ext uri="{FF2B5EF4-FFF2-40B4-BE49-F238E27FC236}">
                  <a16:creationId xmlns:a16="http://schemas.microsoft.com/office/drawing/2014/main" id="{00000000-0008-0000-0200-00008F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無</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xdr:row>
          <xdr:rowOff>95250</xdr:rowOff>
        </xdr:from>
        <xdr:to>
          <xdr:col>1</xdr:col>
          <xdr:colOff>57150</xdr:colOff>
          <xdr:row>10</xdr:row>
          <xdr:rowOff>342900</xdr:rowOff>
        </xdr:to>
        <xdr:sp macro="" textlink="">
          <xdr:nvSpPr>
            <xdr:cNvPr id="44176" name="Check Box 144" hidden="1">
              <a:extLst>
                <a:ext uri="{63B3BB69-23CF-44E3-9099-C40C66FF867C}">
                  <a14:compatExt spid="_x0000_s44176"/>
                </a:ext>
                <a:ext uri="{FF2B5EF4-FFF2-40B4-BE49-F238E27FC236}">
                  <a16:creationId xmlns:a16="http://schemas.microsoft.com/office/drawing/2014/main" id="{00000000-0008-0000-0200-000090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試験報告書</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11</xdr:row>
          <xdr:rowOff>95250</xdr:rowOff>
        </xdr:from>
        <xdr:to>
          <xdr:col>1</xdr:col>
          <xdr:colOff>171450</xdr:colOff>
          <xdr:row>11</xdr:row>
          <xdr:rowOff>342900</xdr:rowOff>
        </xdr:to>
        <xdr:sp macro="" textlink="">
          <xdr:nvSpPr>
            <xdr:cNvPr id="44177" name="Check Box 145" hidden="1">
              <a:extLst>
                <a:ext uri="{63B3BB69-23CF-44E3-9099-C40C66FF867C}">
                  <a14:compatExt spid="_x0000_s44177"/>
                </a:ext>
                <a:ext uri="{FF2B5EF4-FFF2-40B4-BE49-F238E27FC236}">
                  <a16:creationId xmlns:a16="http://schemas.microsoft.com/office/drawing/2014/main" id="{00000000-0008-0000-0200-000091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試験結果証明書</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12</xdr:row>
          <xdr:rowOff>95250</xdr:rowOff>
        </xdr:from>
        <xdr:to>
          <xdr:col>1</xdr:col>
          <xdr:colOff>590550</xdr:colOff>
          <xdr:row>12</xdr:row>
          <xdr:rowOff>342900</xdr:rowOff>
        </xdr:to>
        <xdr:sp macro="" textlink="">
          <xdr:nvSpPr>
            <xdr:cNvPr id="44178" name="Check Box 146" hidden="1">
              <a:extLst>
                <a:ext uri="{63B3BB69-23CF-44E3-9099-C40C66FF867C}">
                  <a14:compatExt spid="_x0000_s44178"/>
                </a:ext>
                <a:ext uri="{FF2B5EF4-FFF2-40B4-BE49-F238E27FC236}">
                  <a16:creationId xmlns:a16="http://schemas.microsoft.com/office/drawing/2014/main" id="{00000000-0008-0000-0200-000092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試験機・試験装置関連資料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13</xdr:row>
          <xdr:rowOff>76200</xdr:rowOff>
        </xdr:from>
        <xdr:to>
          <xdr:col>1</xdr:col>
          <xdr:colOff>57150</xdr:colOff>
          <xdr:row>13</xdr:row>
          <xdr:rowOff>323850</xdr:rowOff>
        </xdr:to>
        <xdr:sp macro="" textlink="">
          <xdr:nvSpPr>
            <xdr:cNvPr id="44179" name="Check Box 147" hidden="1">
              <a:extLst>
                <a:ext uri="{63B3BB69-23CF-44E3-9099-C40C66FF867C}">
                  <a14:compatExt spid="_x0000_s44179"/>
                </a:ext>
                <a:ext uri="{FF2B5EF4-FFF2-40B4-BE49-F238E27FC236}">
                  <a16:creationId xmlns:a16="http://schemas.microsoft.com/office/drawing/2014/main" id="{00000000-0008-0000-0200-000093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17</xdr:row>
          <xdr:rowOff>171450</xdr:rowOff>
        </xdr:from>
        <xdr:to>
          <xdr:col>1</xdr:col>
          <xdr:colOff>323850</xdr:colOff>
          <xdr:row>19</xdr:row>
          <xdr:rowOff>19050</xdr:rowOff>
        </xdr:to>
        <xdr:sp macro="" textlink="">
          <xdr:nvSpPr>
            <xdr:cNvPr id="44180" name="Check Box 148" hidden="1">
              <a:extLst>
                <a:ext uri="{63B3BB69-23CF-44E3-9099-C40C66FF867C}">
                  <a14:compatExt spid="_x0000_s44180"/>
                </a:ext>
                <a:ext uri="{FF2B5EF4-FFF2-40B4-BE49-F238E27FC236}">
                  <a16:creationId xmlns:a16="http://schemas.microsoft.com/office/drawing/2014/main" id="{00000000-0008-0000-0200-000094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規格を用いた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18</xdr:row>
          <xdr:rowOff>171450</xdr:rowOff>
        </xdr:from>
        <xdr:to>
          <xdr:col>1</xdr:col>
          <xdr:colOff>381000</xdr:colOff>
          <xdr:row>20</xdr:row>
          <xdr:rowOff>19050</xdr:rowOff>
        </xdr:to>
        <xdr:sp macro="" textlink="">
          <xdr:nvSpPr>
            <xdr:cNvPr id="44181" name="Check Box 149" hidden="1">
              <a:extLst>
                <a:ext uri="{63B3BB69-23CF-44E3-9099-C40C66FF867C}">
                  <a14:compatExt spid="_x0000_s44181"/>
                </a:ext>
                <a:ext uri="{FF2B5EF4-FFF2-40B4-BE49-F238E27FC236}">
                  <a16:creationId xmlns:a16="http://schemas.microsoft.com/office/drawing/2014/main" id="{00000000-0008-0000-0200-000095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規格を参照した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19</xdr:row>
          <xdr:rowOff>171450</xdr:rowOff>
        </xdr:from>
        <xdr:to>
          <xdr:col>2</xdr:col>
          <xdr:colOff>95250</xdr:colOff>
          <xdr:row>21</xdr:row>
          <xdr:rowOff>19050</xdr:rowOff>
        </xdr:to>
        <xdr:sp macro="" textlink="">
          <xdr:nvSpPr>
            <xdr:cNvPr id="44182" name="Check Box 150" hidden="1">
              <a:extLst>
                <a:ext uri="{63B3BB69-23CF-44E3-9099-C40C66FF867C}">
                  <a14:compatExt spid="_x0000_s44182"/>
                </a:ext>
                <a:ext uri="{FF2B5EF4-FFF2-40B4-BE49-F238E27FC236}">
                  <a16:creationId xmlns:a16="http://schemas.microsoft.com/office/drawing/2014/main" id="{00000000-0008-0000-0200-000096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座位保持装置の認定基準を用いた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21</xdr:row>
          <xdr:rowOff>0</xdr:rowOff>
        </xdr:from>
        <xdr:to>
          <xdr:col>1</xdr:col>
          <xdr:colOff>371475</xdr:colOff>
          <xdr:row>22</xdr:row>
          <xdr:rowOff>38100</xdr:rowOff>
        </xdr:to>
        <xdr:sp macro="" textlink="">
          <xdr:nvSpPr>
            <xdr:cNvPr id="44183" name="Check Box 151" hidden="1">
              <a:extLst>
                <a:ext uri="{63B3BB69-23CF-44E3-9099-C40C66FF867C}">
                  <a14:compatExt spid="_x0000_s44183"/>
                </a:ext>
                <a:ext uri="{FF2B5EF4-FFF2-40B4-BE49-F238E27FC236}">
                  <a16:creationId xmlns:a16="http://schemas.microsoft.com/office/drawing/2014/main" id="{00000000-0008-0000-0200-000097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社内基準を用いた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22</xdr:row>
          <xdr:rowOff>0</xdr:rowOff>
        </xdr:from>
        <xdr:to>
          <xdr:col>1</xdr:col>
          <xdr:colOff>171450</xdr:colOff>
          <xdr:row>23</xdr:row>
          <xdr:rowOff>28575</xdr:rowOff>
        </xdr:to>
        <xdr:sp macro="" textlink="">
          <xdr:nvSpPr>
            <xdr:cNvPr id="44184" name="Check Box 152" hidden="1">
              <a:extLst>
                <a:ext uri="{63B3BB69-23CF-44E3-9099-C40C66FF867C}">
                  <a14:compatExt spid="_x0000_s44184"/>
                </a:ext>
                <a:ext uri="{FF2B5EF4-FFF2-40B4-BE49-F238E27FC236}">
                  <a16:creationId xmlns:a16="http://schemas.microsoft.com/office/drawing/2014/main" id="{00000000-0008-0000-0200-000098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独自基準を用いた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23</xdr:row>
          <xdr:rowOff>0</xdr:rowOff>
        </xdr:from>
        <xdr:to>
          <xdr:col>0</xdr:col>
          <xdr:colOff>733425</xdr:colOff>
          <xdr:row>24</xdr:row>
          <xdr:rowOff>19050</xdr:rowOff>
        </xdr:to>
        <xdr:sp macro="" textlink="">
          <xdr:nvSpPr>
            <xdr:cNvPr id="44185" name="Check Box 153" hidden="1">
              <a:extLst>
                <a:ext uri="{63B3BB69-23CF-44E3-9099-C40C66FF867C}">
                  <a14:compatExt spid="_x0000_s44185"/>
                </a:ext>
                <a:ext uri="{FF2B5EF4-FFF2-40B4-BE49-F238E27FC236}">
                  <a16:creationId xmlns:a16="http://schemas.microsoft.com/office/drawing/2014/main" id="{00000000-0008-0000-0200-000099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その他</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28575</xdr:colOff>
      <xdr:row>12</xdr:row>
      <xdr:rowOff>28575</xdr:rowOff>
    </xdr:from>
    <xdr:to>
      <xdr:col>7</xdr:col>
      <xdr:colOff>209551</xdr:colOff>
      <xdr:row>35</xdr:row>
      <xdr:rowOff>152400</xdr:rowOff>
    </xdr:to>
    <xdr:sp macro="" textlink="">
      <xdr:nvSpPr>
        <xdr:cNvPr id="36" name="テキスト ボックス 35">
          <a:extLst>
            <a:ext uri="{FF2B5EF4-FFF2-40B4-BE49-F238E27FC236}">
              <a16:creationId xmlns:a16="http://schemas.microsoft.com/office/drawing/2014/main" id="{00000000-0008-0000-0500-000024000000}"/>
            </a:ext>
          </a:extLst>
        </xdr:cNvPr>
        <xdr:cNvSpPr txBox="1"/>
      </xdr:nvSpPr>
      <xdr:spPr>
        <a:xfrm>
          <a:off x="28575" y="2085975"/>
          <a:ext cx="4981576" cy="4067175"/>
        </a:xfrm>
        <a:prstGeom prst="rect">
          <a:avLst/>
        </a:prstGeom>
        <a:solidFill>
          <a:srgbClr val="FFFFCC"/>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必ず、いずれの選択肢をお選びください。</a:t>
          </a:r>
          <a:endParaRPr kumimoji="1" lang="en-US" altLang="ja-JP" sz="1100">
            <a:solidFill>
              <a:srgbClr val="FF0000"/>
            </a:solidFill>
          </a:endParaRPr>
        </a:p>
        <a:p>
          <a:endParaRPr kumimoji="1" lang="en-US" altLang="ja-JP" sz="1100">
            <a:solidFill>
              <a:srgbClr val="FF0000"/>
            </a:solidFill>
          </a:endParaRPr>
        </a:p>
        <a:p>
          <a:endParaRPr kumimoji="1" lang="en-US" altLang="ja-JP" sz="1100">
            <a:solidFill>
              <a:srgbClr val="FF0000"/>
            </a:solidFill>
          </a:endParaRPr>
        </a:p>
        <a:p>
          <a:endParaRPr kumimoji="1" lang="en-US" altLang="ja-JP" sz="1100">
            <a:solidFill>
              <a:srgbClr val="FF0000"/>
            </a:solidFill>
          </a:endParaRPr>
        </a:p>
        <a:p>
          <a:endParaRPr kumimoji="1" lang="en-US" altLang="ja-JP" sz="1100">
            <a:solidFill>
              <a:srgbClr val="FF0000"/>
            </a:solidFill>
          </a:endParaRPr>
        </a:p>
        <a:p>
          <a:endParaRPr kumimoji="1" lang="en-US" altLang="ja-JP" sz="1100">
            <a:solidFill>
              <a:srgbClr val="FF0000"/>
            </a:solidFill>
          </a:endParaRPr>
        </a:p>
        <a:p>
          <a:endParaRPr kumimoji="1" lang="en-US" altLang="ja-JP" sz="1100">
            <a:solidFill>
              <a:srgbClr val="FF0000"/>
            </a:solidFill>
          </a:endParaRPr>
        </a:p>
        <a:p>
          <a:endParaRPr kumimoji="1" lang="en-US" altLang="ja-JP" sz="1100">
            <a:solidFill>
              <a:srgbClr val="FF0000"/>
            </a:solidFill>
          </a:endParaRPr>
        </a:p>
        <a:p>
          <a:endParaRPr kumimoji="1" lang="en-US" altLang="ja-JP" sz="1100">
            <a:solidFill>
              <a:srgbClr val="FF0000"/>
            </a:solidFill>
          </a:endParaRPr>
        </a:p>
        <a:p>
          <a:endParaRPr kumimoji="1" lang="en-US" altLang="ja-JP" sz="1100">
            <a:solidFill>
              <a:srgbClr val="FF0000"/>
            </a:solidFill>
          </a:endParaRPr>
        </a:p>
        <a:p>
          <a:endParaRPr kumimoji="1" lang="en-US" altLang="ja-JP" sz="1100">
            <a:solidFill>
              <a:srgbClr val="FF0000"/>
            </a:solidFill>
          </a:endParaRPr>
        </a:p>
        <a:p>
          <a:endParaRPr kumimoji="1" lang="en-US" altLang="ja-JP" sz="1100">
            <a:solidFill>
              <a:srgbClr val="FF0000"/>
            </a:solidFill>
          </a:endParaRPr>
        </a:p>
        <a:p>
          <a:endParaRPr kumimoji="1" lang="en-US" altLang="ja-JP" sz="1100">
            <a:solidFill>
              <a:srgbClr val="FF0000"/>
            </a:solidFill>
          </a:endParaRPr>
        </a:p>
        <a:p>
          <a:endParaRPr kumimoji="1" lang="en-US" altLang="ja-JP" sz="1100">
            <a:solidFill>
              <a:srgbClr val="FF0000"/>
            </a:solidFill>
          </a:endParaRPr>
        </a:p>
        <a:p>
          <a:endParaRPr kumimoji="1" lang="en-US" altLang="ja-JP" sz="1100">
            <a:solidFill>
              <a:srgbClr val="FF0000"/>
            </a:solidFill>
          </a:endParaRPr>
        </a:p>
        <a:p>
          <a:endParaRPr kumimoji="1" lang="en-US" altLang="ja-JP" sz="1100">
            <a:solidFill>
              <a:srgbClr val="FF0000"/>
            </a:solidFill>
          </a:endParaRPr>
        </a:p>
        <a:p>
          <a:endParaRPr kumimoji="1" lang="en-US" altLang="ja-JP" sz="1100">
            <a:solidFill>
              <a:srgbClr val="FF0000"/>
            </a:solidFill>
          </a:endParaRPr>
        </a:p>
        <a:p>
          <a:endParaRPr kumimoji="1" lang="en-US" altLang="ja-JP" sz="1100">
            <a:solidFill>
              <a:srgbClr val="FF0000"/>
            </a:solidFill>
          </a:endParaRPr>
        </a:p>
        <a:p>
          <a:endParaRPr kumimoji="1" lang="en-US" altLang="ja-JP" sz="1100">
            <a:solidFill>
              <a:srgbClr val="FF0000"/>
            </a:solidFill>
          </a:endParaRPr>
        </a:p>
        <a:p>
          <a:endParaRPr kumimoji="1" lang="en-US" altLang="ja-JP" sz="1100">
            <a:solidFill>
              <a:srgbClr val="FF0000"/>
            </a:solidFill>
          </a:endParaRPr>
        </a:p>
        <a:p>
          <a:endParaRPr kumimoji="1" lang="en-US" altLang="ja-JP" sz="1100">
            <a:solidFill>
              <a:srgbClr val="FF0000"/>
            </a:solidFill>
          </a:endParaRPr>
        </a:p>
        <a:p>
          <a:endParaRPr kumimoji="1" lang="en-US" altLang="ja-JP" sz="1100">
            <a:solidFill>
              <a:srgbClr val="FF0000"/>
            </a:solidFill>
          </a:endParaRPr>
        </a:p>
        <a:p>
          <a:endParaRPr kumimoji="1" lang="en-US" altLang="ja-JP" sz="1100">
            <a:solidFill>
              <a:srgbClr val="FF0000"/>
            </a:solidFill>
          </a:endParaRPr>
        </a:p>
        <a:p>
          <a:endParaRPr kumimoji="1" lang="en-US" altLang="ja-JP" sz="1100">
            <a:solidFill>
              <a:srgbClr val="FF0000"/>
            </a:solidFill>
          </a:endParaRPr>
        </a:p>
        <a:p>
          <a:endParaRPr kumimoji="1" lang="en-US" altLang="ja-JP" sz="1100">
            <a:solidFill>
              <a:srgbClr val="FF0000"/>
            </a:solidFill>
          </a:endParaRPr>
        </a:p>
      </xdr:txBody>
    </xdr:sp>
    <xdr:clientData/>
  </xdr:twoCellAnchor>
  <xdr:twoCellAnchor>
    <xdr:from>
      <xdr:col>0</xdr:col>
      <xdr:colOff>161925</xdr:colOff>
      <xdr:row>15</xdr:row>
      <xdr:rowOff>104775</xdr:rowOff>
    </xdr:from>
    <xdr:to>
      <xdr:col>2</xdr:col>
      <xdr:colOff>161924</xdr:colOff>
      <xdr:row>23</xdr:row>
      <xdr:rowOff>133350</xdr:rowOff>
    </xdr:to>
    <xdr:sp macro="" textlink="">
      <xdr:nvSpPr>
        <xdr:cNvPr id="23" name="テキスト ボックス 22">
          <a:extLst>
            <a:ext uri="{FF2B5EF4-FFF2-40B4-BE49-F238E27FC236}">
              <a16:creationId xmlns:a16="http://schemas.microsoft.com/office/drawing/2014/main" id="{00000000-0008-0000-0500-000017000000}"/>
            </a:ext>
          </a:extLst>
        </xdr:cNvPr>
        <xdr:cNvSpPr txBox="1"/>
      </xdr:nvSpPr>
      <xdr:spPr>
        <a:xfrm>
          <a:off x="161925" y="2676525"/>
          <a:ext cx="1371599" cy="1400175"/>
        </a:xfrm>
        <a:prstGeom prst="rect">
          <a:avLst/>
        </a:prstGeom>
        <a:solidFill>
          <a:srgbClr val="FFFF99"/>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殻構造義肢 </a:t>
          </a:r>
          <a:endParaRPr kumimoji="1" lang="en-US" altLang="ja-JP" sz="1100">
            <a:solidFill>
              <a:srgbClr val="FF0000"/>
            </a:solidFill>
          </a:endParaRPr>
        </a:p>
        <a:p>
          <a:r>
            <a:rPr kumimoji="1" lang="ja-JP" altLang="en-US" sz="1100">
              <a:solidFill>
                <a:srgbClr val="FF0000"/>
              </a:solidFill>
            </a:rPr>
            <a:t>骨格構造義肢 </a:t>
          </a:r>
          <a:endParaRPr kumimoji="1" lang="en-US" altLang="ja-JP" sz="1100">
            <a:solidFill>
              <a:srgbClr val="FF0000"/>
            </a:solidFill>
          </a:endParaRPr>
        </a:p>
        <a:p>
          <a:r>
            <a:rPr kumimoji="1" lang="ja-JP" altLang="en-US" sz="1100">
              <a:solidFill>
                <a:srgbClr val="FF0000"/>
              </a:solidFill>
            </a:rPr>
            <a:t>下肢装具 </a:t>
          </a:r>
          <a:endParaRPr kumimoji="1" lang="en-US" altLang="ja-JP" sz="1100">
            <a:solidFill>
              <a:srgbClr val="FF0000"/>
            </a:solidFill>
          </a:endParaRPr>
        </a:p>
        <a:p>
          <a:r>
            <a:rPr kumimoji="1" lang="ja-JP" altLang="en-US" sz="1100">
              <a:solidFill>
                <a:srgbClr val="FF0000"/>
              </a:solidFill>
            </a:rPr>
            <a:t>靴型装具 </a:t>
          </a:r>
          <a:endParaRPr kumimoji="1" lang="en-US" altLang="ja-JP" sz="1100">
            <a:solidFill>
              <a:srgbClr val="FF0000"/>
            </a:solidFill>
          </a:endParaRPr>
        </a:p>
        <a:p>
          <a:r>
            <a:rPr kumimoji="1" lang="ja-JP" altLang="en-US" sz="1100">
              <a:solidFill>
                <a:srgbClr val="FF0000"/>
              </a:solidFill>
            </a:rPr>
            <a:t>体幹装具 </a:t>
          </a:r>
          <a:endParaRPr kumimoji="1" lang="en-US" altLang="ja-JP" sz="1100">
            <a:solidFill>
              <a:srgbClr val="FF0000"/>
            </a:solidFill>
          </a:endParaRPr>
        </a:p>
        <a:p>
          <a:r>
            <a:rPr kumimoji="1" lang="ja-JP" altLang="en-US" sz="1100">
              <a:solidFill>
                <a:srgbClr val="FF0000"/>
              </a:solidFill>
            </a:rPr>
            <a:t>上肢装具 </a:t>
          </a:r>
          <a:endParaRPr kumimoji="1" lang="en-US" altLang="ja-JP" sz="1100">
            <a:solidFill>
              <a:srgbClr val="FF0000"/>
            </a:solidFill>
          </a:endParaRPr>
        </a:p>
        <a:p>
          <a:r>
            <a:rPr kumimoji="1" lang="ja-JP" altLang="en-US" sz="1100">
              <a:solidFill>
                <a:srgbClr val="FF0000"/>
              </a:solidFill>
            </a:rPr>
            <a:t>姿勢保持装置 </a:t>
          </a:r>
          <a:endParaRPr kumimoji="1" lang="en-US" altLang="ja-JP" sz="1100">
            <a:solidFill>
              <a:srgbClr val="FF0000"/>
            </a:solidFill>
          </a:endParaRPr>
        </a:p>
      </xdr:txBody>
    </xdr:sp>
    <xdr:clientData/>
  </xdr:twoCellAnchor>
  <xdr:twoCellAnchor>
    <xdr:from>
      <xdr:col>2</xdr:col>
      <xdr:colOff>228601</xdr:colOff>
      <xdr:row>15</xdr:row>
      <xdr:rowOff>104776</xdr:rowOff>
    </xdr:from>
    <xdr:to>
      <xdr:col>3</xdr:col>
      <xdr:colOff>590550</xdr:colOff>
      <xdr:row>31</xdr:row>
      <xdr:rowOff>85726</xdr:rowOff>
    </xdr:to>
    <xdr:sp macro="" textlink="">
      <xdr:nvSpPr>
        <xdr:cNvPr id="24" name="テキスト ボックス 23">
          <a:extLst>
            <a:ext uri="{FF2B5EF4-FFF2-40B4-BE49-F238E27FC236}">
              <a16:creationId xmlns:a16="http://schemas.microsoft.com/office/drawing/2014/main" id="{00000000-0008-0000-0500-000018000000}"/>
            </a:ext>
          </a:extLst>
        </xdr:cNvPr>
        <xdr:cNvSpPr txBox="1"/>
      </xdr:nvSpPr>
      <xdr:spPr>
        <a:xfrm>
          <a:off x="1600201" y="2676526"/>
          <a:ext cx="1047749" cy="2724150"/>
        </a:xfrm>
        <a:prstGeom prst="rect">
          <a:avLst/>
        </a:prstGeom>
        <a:solidFill>
          <a:srgbClr val="FFFF99"/>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肩義手 </a:t>
          </a:r>
          <a:endParaRPr kumimoji="1" lang="en-US" altLang="ja-JP" sz="1100">
            <a:solidFill>
              <a:srgbClr val="FF0000"/>
            </a:solidFill>
          </a:endParaRPr>
        </a:p>
        <a:p>
          <a:r>
            <a:rPr kumimoji="1" lang="ja-JP" altLang="en-US" sz="1100">
              <a:solidFill>
                <a:srgbClr val="FF0000"/>
              </a:solidFill>
            </a:rPr>
            <a:t>上腕義手 </a:t>
          </a:r>
          <a:endParaRPr kumimoji="1" lang="en-US" altLang="ja-JP" sz="1100">
            <a:solidFill>
              <a:srgbClr val="FF0000"/>
            </a:solidFill>
          </a:endParaRPr>
        </a:p>
        <a:p>
          <a:r>
            <a:rPr kumimoji="1" lang="ja-JP" altLang="en-US" sz="1100">
              <a:solidFill>
                <a:srgbClr val="FF0000"/>
              </a:solidFill>
            </a:rPr>
            <a:t>肘義手 </a:t>
          </a:r>
          <a:endParaRPr kumimoji="1" lang="en-US" altLang="ja-JP" sz="1100">
            <a:solidFill>
              <a:srgbClr val="FF0000"/>
            </a:solidFill>
          </a:endParaRPr>
        </a:p>
        <a:p>
          <a:r>
            <a:rPr kumimoji="1" lang="ja-JP" altLang="en-US" sz="1100">
              <a:solidFill>
                <a:srgbClr val="FF0000"/>
              </a:solidFill>
            </a:rPr>
            <a:t>前腕義手 </a:t>
          </a:r>
          <a:endParaRPr kumimoji="1" lang="en-US" altLang="ja-JP" sz="1100">
            <a:solidFill>
              <a:srgbClr val="FF0000"/>
            </a:solidFill>
          </a:endParaRPr>
        </a:p>
        <a:p>
          <a:r>
            <a:rPr kumimoji="1" lang="ja-JP" altLang="en-US" sz="1100">
              <a:solidFill>
                <a:srgbClr val="FF0000"/>
              </a:solidFill>
            </a:rPr>
            <a:t>手義手 </a:t>
          </a:r>
          <a:endParaRPr kumimoji="1" lang="en-US" altLang="ja-JP" sz="1100">
            <a:solidFill>
              <a:srgbClr val="FF0000"/>
            </a:solidFill>
          </a:endParaRPr>
        </a:p>
        <a:p>
          <a:r>
            <a:rPr kumimoji="1" lang="ja-JP" altLang="en-US" sz="1100">
              <a:solidFill>
                <a:srgbClr val="FF0000"/>
              </a:solidFill>
            </a:rPr>
            <a:t>手部義手 </a:t>
          </a:r>
          <a:endParaRPr kumimoji="1" lang="en-US" altLang="ja-JP" sz="1100">
            <a:solidFill>
              <a:srgbClr val="FF0000"/>
            </a:solidFill>
          </a:endParaRPr>
        </a:p>
        <a:p>
          <a:r>
            <a:rPr kumimoji="1" lang="ja-JP" altLang="en-US" sz="1100">
              <a:solidFill>
                <a:srgbClr val="FF0000"/>
              </a:solidFill>
            </a:rPr>
            <a:t>手指義手 </a:t>
          </a:r>
          <a:endParaRPr kumimoji="1" lang="en-US" altLang="ja-JP" sz="1100">
            <a:solidFill>
              <a:srgbClr val="FF0000"/>
            </a:solidFill>
          </a:endParaRPr>
        </a:p>
        <a:p>
          <a:r>
            <a:rPr kumimoji="1" lang="ja-JP" altLang="en-US" sz="1100">
              <a:solidFill>
                <a:srgbClr val="FF0000"/>
              </a:solidFill>
            </a:rPr>
            <a:t>股義足 </a:t>
          </a:r>
          <a:endParaRPr kumimoji="1" lang="en-US" altLang="ja-JP" sz="1100">
            <a:solidFill>
              <a:srgbClr val="FF0000"/>
            </a:solidFill>
          </a:endParaRPr>
        </a:p>
        <a:p>
          <a:r>
            <a:rPr kumimoji="1" lang="ja-JP" altLang="en-US" sz="1100">
              <a:solidFill>
                <a:srgbClr val="FF0000"/>
              </a:solidFill>
            </a:rPr>
            <a:t>大腿義足 </a:t>
          </a:r>
          <a:endParaRPr kumimoji="1" lang="en-US" altLang="ja-JP" sz="1100">
            <a:solidFill>
              <a:srgbClr val="FF0000"/>
            </a:solidFill>
          </a:endParaRPr>
        </a:p>
        <a:p>
          <a:r>
            <a:rPr kumimoji="1" lang="ja-JP" altLang="en-US" sz="1100">
              <a:solidFill>
                <a:srgbClr val="FF0000"/>
              </a:solidFill>
            </a:rPr>
            <a:t>膝義足 </a:t>
          </a:r>
          <a:endParaRPr kumimoji="1" lang="en-US" altLang="ja-JP" sz="1100">
            <a:solidFill>
              <a:srgbClr val="FF0000"/>
            </a:solidFill>
          </a:endParaRPr>
        </a:p>
        <a:p>
          <a:r>
            <a:rPr kumimoji="1" lang="ja-JP" altLang="en-US" sz="1100">
              <a:solidFill>
                <a:srgbClr val="FF0000"/>
              </a:solidFill>
            </a:rPr>
            <a:t>下腿義足 </a:t>
          </a:r>
          <a:endParaRPr kumimoji="1" lang="en-US" altLang="ja-JP" sz="1100">
            <a:solidFill>
              <a:srgbClr val="FF0000"/>
            </a:solidFill>
          </a:endParaRPr>
        </a:p>
        <a:p>
          <a:r>
            <a:rPr kumimoji="1" lang="ja-JP" altLang="en-US" sz="1100">
              <a:solidFill>
                <a:srgbClr val="FF0000"/>
              </a:solidFill>
            </a:rPr>
            <a:t>サイム義足 </a:t>
          </a:r>
          <a:endParaRPr kumimoji="1" lang="en-US" altLang="ja-JP" sz="1100">
            <a:solidFill>
              <a:srgbClr val="FF0000"/>
            </a:solidFill>
          </a:endParaRPr>
        </a:p>
        <a:p>
          <a:r>
            <a:rPr kumimoji="1" lang="ja-JP" altLang="en-US" sz="1100">
              <a:solidFill>
                <a:srgbClr val="FF0000"/>
              </a:solidFill>
            </a:rPr>
            <a:t>足根中足義足 </a:t>
          </a:r>
          <a:endParaRPr kumimoji="1" lang="en-US" altLang="ja-JP" sz="1100">
            <a:solidFill>
              <a:srgbClr val="FF0000"/>
            </a:solidFill>
          </a:endParaRPr>
        </a:p>
        <a:p>
          <a:r>
            <a:rPr kumimoji="1" lang="ja-JP" altLang="en-US" sz="1100">
              <a:solidFill>
                <a:srgbClr val="FF0000"/>
              </a:solidFill>
            </a:rPr>
            <a:t>足趾義足</a:t>
          </a:r>
          <a:endParaRPr kumimoji="1" lang="en-US" altLang="ja-JP" sz="1100">
            <a:solidFill>
              <a:srgbClr val="FF0000"/>
            </a:solidFill>
          </a:endParaRPr>
        </a:p>
        <a:p>
          <a:endParaRPr kumimoji="1" lang="en-US" altLang="ja-JP" sz="1100">
            <a:solidFill>
              <a:srgbClr val="FF0000"/>
            </a:solidFill>
          </a:endParaRPr>
        </a:p>
      </xdr:txBody>
    </xdr:sp>
    <xdr:clientData/>
  </xdr:twoCellAnchor>
  <xdr:twoCellAnchor>
    <xdr:from>
      <xdr:col>0</xdr:col>
      <xdr:colOff>152399</xdr:colOff>
      <xdr:row>13</xdr:row>
      <xdr:rowOff>133351</xdr:rowOff>
    </xdr:from>
    <xdr:to>
      <xdr:col>2</xdr:col>
      <xdr:colOff>171450</xdr:colOff>
      <xdr:row>15</xdr:row>
      <xdr:rowOff>66675</xdr:rowOff>
    </xdr:to>
    <xdr:sp macro="" textlink="">
      <xdr:nvSpPr>
        <xdr:cNvPr id="25" name="テキスト ボックス 24">
          <a:extLst>
            <a:ext uri="{FF2B5EF4-FFF2-40B4-BE49-F238E27FC236}">
              <a16:creationId xmlns:a16="http://schemas.microsoft.com/office/drawing/2014/main" id="{00000000-0008-0000-0500-000019000000}"/>
            </a:ext>
          </a:extLst>
        </xdr:cNvPr>
        <xdr:cNvSpPr txBox="1"/>
      </xdr:nvSpPr>
      <xdr:spPr>
        <a:xfrm>
          <a:off x="152399" y="2362201"/>
          <a:ext cx="1390651" cy="276224"/>
        </a:xfrm>
        <a:prstGeom prst="rect">
          <a:avLst/>
        </a:prstGeom>
        <a:solidFill>
          <a:srgbClr val="FFFF99"/>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「種目および区分：」</a:t>
          </a:r>
          <a:endParaRPr kumimoji="1" lang="en-US" altLang="ja-JP" sz="1100">
            <a:solidFill>
              <a:srgbClr val="FF0000"/>
            </a:solidFill>
          </a:endParaRPr>
        </a:p>
      </xdr:txBody>
    </xdr:sp>
    <xdr:clientData/>
  </xdr:twoCellAnchor>
  <xdr:twoCellAnchor>
    <xdr:from>
      <xdr:col>2</xdr:col>
      <xdr:colOff>228599</xdr:colOff>
      <xdr:row>13</xdr:row>
      <xdr:rowOff>133350</xdr:rowOff>
    </xdr:from>
    <xdr:to>
      <xdr:col>5</xdr:col>
      <xdr:colOff>238124</xdr:colOff>
      <xdr:row>15</xdr:row>
      <xdr:rowOff>66675</xdr:rowOff>
    </xdr:to>
    <xdr:sp macro="" textlink="">
      <xdr:nvSpPr>
        <xdr:cNvPr id="26" name="テキスト ボックス 25">
          <a:extLst>
            <a:ext uri="{FF2B5EF4-FFF2-40B4-BE49-F238E27FC236}">
              <a16:creationId xmlns:a16="http://schemas.microsoft.com/office/drawing/2014/main" id="{00000000-0008-0000-0500-00001A000000}"/>
            </a:ext>
          </a:extLst>
        </xdr:cNvPr>
        <xdr:cNvSpPr txBox="1"/>
      </xdr:nvSpPr>
      <xdr:spPr>
        <a:xfrm>
          <a:off x="1600199" y="2362200"/>
          <a:ext cx="2066925" cy="276225"/>
        </a:xfrm>
        <a:prstGeom prst="rect">
          <a:avLst/>
        </a:prstGeom>
        <a:solidFill>
          <a:srgbClr val="FFFF99"/>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「名称：」</a:t>
          </a:r>
          <a:endParaRPr kumimoji="1" lang="en-US" altLang="ja-JP" sz="1100">
            <a:solidFill>
              <a:srgbClr val="FF0000"/>
            </a:solidFill>
          </a:endParaRPr>
        </a:p>
      </xdr:txBody>
    </xdr:sp>
    <xdr:clientData/>
  </xdr:twoCellAnchor>
  <xdr:twoCellAnchor>
    <xdr:from>
      <xdr:col>5</xdr:col>
      <xdr:colOff>314326</xdr:colOff>
      <xdr:row>15</xdr:row>
      <xdr:rowOff>104775</xdr:rowOff>
    </xdr:from>
    <xdr:to>
      <xdr:col>7</xdr:col>
      <xdr:colOff>85726</xdr:colOff>
      <xdr:row>33</xdr:row>
      <xdr:rowOff>28575</xdr:rowOff>
    </xdr:to>
    <xdr:sp macro="" textlink="">
      <xdr:nvSpPr>
        <xdr:cNvPr id="27" name="テキスト ボックス 26">
          <a:extLst>
            <a:ext uri="{FF2B5EF4-FFF2-40B4-BE49-F238E27FC236}">
              <a16:creationId xmlns:a16="http://schemas.microsoft.com/office/drawing/2014/main" id="{00000000-0008-0000-0500-00001B000000}"/>
            </a:ext>
          </a:extLst>
        </xdr:cNvPr>
        <xdr:cNvSpPr txBox="1"/>
      </xdr:nvSpPr>
      <xdr:spPr>
        <a:xfrm>
          <a:off x="3743326" y="2676525"/>
          <a:ext cx="1143000" cy="3009900"/>
        </a:xfrm>
        <a:prstGeom prst="rect">
          <a:avLst/>
        </a:prstGeom>
        <a:solidFill>
          <a:srgbClr val="FFFF99"/>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能動式 </a:t>
          </a:r>
          <a:endParaRPr kumimoji="1" lang="en-US" altLang="ja-JP" sz="1100">
            <a:solidFill>
              <a:srgbClr val="FF0000"/>
            </a:solidFill>
          </a:endParaRPr>
        </a:p>
        <a:p>
          <a:r>
            <a:rPr kumimoji="1" lang="ja-JP" altLang="en-US" sz="1100">
              <a:solidFill>
                <a:srgbClr val="FF0000"/>
              </a:solidFill>
            </a:rPr>
            <a:t>電動式 </a:t>
          </a:r>
          <a:endParaRPr kumimoji="1" lang="en-US" altLang="ja-JP" sz="1100">
            <a:solidFill>
              <a:srgbClr val="FF0000"/>
            </a:solidFill>
          </a:endParaRPr>
        </a:p>
        <a:p>
          <a:r>
            <a:rPr kumimoji="1" lang="ja-JP" altLang="en-US" sz="1100">
              <a:solidFill>
                <a:srgbClr val="FF0000"/>
              </a:solidFill>
            </a:rPr>
            <a:t>その他 </a:t>
          </a:r>
          <a:endParaRPr kumimoji="1" lang="en-US" altLang="ja-JP" sz="1100">
            <a:solidFill>
              <a:srgbClr val="FF0000"/>
            </a:solidFill>
          </a:endParaRPr>
        </a:p>
        <a:p>
          <a:r>
            <a:rPr kumimoji="1" lang="en-US" altLang="ja-JP" sz="1100">
              <a:solidFill>
                <a:srgbClr val="FF0000"/>
              </a:solidFill>
            </a:rPr>
            <a:t>※ </a:t>
          </a:r>
        </a:p>
        <a:p>
          <a:r>
            <a:rPr kumimoji="1" lang="ja-JP" altLang="en-US" sz="1100">
              <a:solidFill>
                <a:srgbClr val="FF0000"/>
              </a:solidFill>
            </a:rPr>
            <a:t>差込式 </a:t>
          </a:r>
          <a:endParaRPr kumimoji="1" lang="en-US" altLang="ja-JP" sz="1100">
            <a:solidFill>
              <a:srgbClr val="FF0000"/>
            </a:solidFill>
          </a:endParaRPr>
        </a:p>
        <a:p>
          <a:r>
            <a:rPr kumimoji="1" lang="ja-JP" altLang="en-US" sz="1100">
              <a:solidFill>
                <a:srgbClr val="FF0000"/>
              </a:solidFill>
            </a:rPr>
            <a:t>ライナー式 </a:t>
          </a:r>
          <a:endParaRPr kumimoji="1" lang="en-US" altLang="ja-JP" sz="1100">
            <a:solidFill>
              <a:srgbClr val="FF0000"/>
            </a:solidFill>
          </a:endParaRPr>
        </a:p>
        <a:p>
          <a:r>
            <a:rPr kumimoji="1" lang="ja-JP" altLang="en-US" sz="1100">
              <a:solidFill>
                <a:srgbClr val="FF0000"/>
              </a:solidFill>
            </a:rPr>
            <a:t>吸着式 </a:t>
          </a:r>
          <a:endParaRPr kumimoji="1" lang="en-US" altLang="ja-JP" sz="1100">
            <a:solidFill>
              <a:srgbClr val="FF0000"/>
            </a:solidFill>
          </a:endParaRPr>
        </a:p>
        <a:p>
          <a:r>
            <a:rPr kumimoji="1" lang="en-US" altLang="ja-JP" sz="1100">
              <a:solidFill>
                <a:srgbClr val="FF0000"/>
              </a:solidFill>
            </a:rPr>
            <a:t>PTB</a:t>
          </a:r>
          <a:r>
            <a:rPr kumimoji="1" lang="ja-JP" altLang="en-US" sz="1100">
              <a:solidFill>
                <a:srgbClr val="FF0000"/>
              </a:solidFill>
            </a:rPr>
            <a:t>式 </a:t>
          </a:r>
          <a:endParaRPr kumimoji="1" lang="en-US" altLang="ja-JP" sz="1100">
            <a:solidFill>
              <a:srgbClr val="FF0000"/>
            </a:solidFill>
          </a:endParaRPr>
        </a:p>
        <a:p>
          <a:r>
            <a:rPr kumimoji="1" lang="en-US" altLang="ja-JP" sz="1100">
              <a:solidFill>
                <a:srgbClr val="FF0000"/>
              </a:solidFill>
            </a:rPr>
            <a:t>PTS</a:t>
          </a:r>
          <a:r>
            <a:rPr kumimoji="1" lang="ja-JP" altLang="en-US" sz="1100">
              <a:solidFill>
                <a:srgbClr val="FF0000"/>
              </a:solidFill>
            </a:rPr>
            <a:t>式 </a:t>
          </a:r>
          <a:endParaRPr kumimoji="1" lang="en-US" altLang="ja-JP" sz="1100">
            <a:solidFill>
              <a:srgbClr val="FF0000"/>
            </a:solidFill>
          </a:endParaRPr>
        </a:p>
        <a:p>
          <a:r>
            <a:rPr kumimoji="1" lang="en-US" altLang="ja-JP" sz="1100">
              <a:solidFill>
                <a:srgbClr val="FF0000"/>
              </a:solidFill>
            </a:rPr>
            <a:t>KBM</a:t>
          </a:r>
          <a:r>
            <a:rPr kumimoji="1" lang="ja-JP" altLang="en-US" sz="1100">
              <a:solidFill>
                <a:srgbClr val="FF0000"/>
              </a:solidFill>
            </a:rPr>
            <a:t>式 </a:t>
          </a:r>
          <a:endParaRPr kumimoji="1" lang="en-US" altLang="ja-JP" sz="1100">
            <a:solidFill>
              <a:srgbClr val="FF0000"/>
            </a:solidFill>
          </a:endParaRPr>
        </a:p>
        <a:p>
          <a:r>
            <a:rPr kumimoji="1" lang="en-US" altLang="ja-JP" sz="1100">
              <a:solidFill>
                <a:srgbClr val="FF0000"/>
              </a:solidFill>
            </a:rPr>
            <a:t>TSB</a:t>
          </a:r>
          <a:r>
            <a:rPr kumimoji="1" lang="ja-JP" altLang="en-US" sz="1100">
              <a:solidFill>
                <a:srgbClr val="FF0000"/>
              </a:solidFill>
            </a:rPr>
            <a:t>式 </a:t>
          </a:r>
          <a:endParaRPr kumimoji="1" lang="en-US" altLang="ja-JP" sz="1100">
            <a:solidFill>
              <a:srgbClr val="FF0000"/>
            </a:solidFill>
          </a:endParaRPr>
        </a:p>
        <a:p>
          <a:r>
            <a:rPr kumimoji="1" lang="ja-JP" altLang="en-US" sz="1100">
              <a:solidFill>
                <a:srgbClr val="FF0000"/>
              </a:solidFill>
            </a:rPr>
            <a:t>差込式 </a:t>
          </a:r>
          <a:endParaRPr kumimoji="1" lang="en-US" altLang="ja-JP" sz="1100">
            <a:solidFill>
              <a:srgbClr val="FF0000"/>
            </a:solidFill>
          </a:endParaRPr>
        </a:p>
        <a:p>
          <a:r>
            <a:rPr kumimoji="1" lang="ja-JP" altLang="en-US" sz="1100">
              <a:solidFill>
                <a:srgbClr val="FF0000"/>
              </a:solidFill>
            </a:rPr>
            <a:t>有窓式 </a:t>
          </a:r>
          <a:endParaRPr kumimoji="1" lang="en-US" altLang="ja-JP" sz="1100">
            <a:solidFill>
              <a:srgbClr val="FF0000"/>
            </a:solidFill>
          </a:endParaRPr>
        </a:p>
        <a:p>
          <a:r>
            <a:rPr kumimoji="1" lang="ja-JP" altLang="en-US" sz="1100">
              <a:solidFill>
                <a:srgbClr val="FF0000"/>
              </a:solidFill>
            </a:rPr>
            <a:t>足袋式 </a:t>
          </a:r>
          <a:endParaRPr kumimoji="1" lang="en-US" altLang="ja-JP" sz="1100">
            <a:solidFill>
              <a:srgbClr val="FF0000"/>
            </a:solidFill>
          </a:endParaRPr>
        </a:p>
        <a:p>
          <a:r>
            <a:rPr kumimoji="1" lang="ja-JP" altLang="en-US" sz="1100">
              <a:solidFill>
                <a:srgbClr val="FF0000"/>
              </a:solidFill>
            </a:rPr>
            <a:t>下腿部支持式 </a:t>
          </a:r>
          <a:endParaRPr kumimoji="1" lang="en-US" altLang="ja-JP" sz="1100">
            <a:solidFill>
              <a:srgbClr val="FF0000"/>
            </a:solidFill>
          </a:endParaRPr>
        </a:p>
        <a:p>
          <a:r>
            <a:rPr kumimoji="1" lang="en-US" altLang="ja-JP" sz="1100">
              <a:solidFill>
                <a:srgbClr val="FF0000"/>
              </a:solidFill>
            </a:rPr>
            <a:t>※  </a:t>
          </a:r>
        </a:p>
      </xdr:txBody>
    </xdr:sp>
    <xdr:clientData/>
  </xdr:twoCellAnchor>
  <xdr:twoCellAnchor>
    <xdr:from>
      <xdr:col>5</xdr:col>
      <xdr:colOff>304799</xdr:colOff>
      <xdr:row>13</xdr:row>
      <xdr:rowOff>142875</xdr:rowOff>
    </xdr:from>
    <xdr:to>
      <xdr:col>7</xdr:col>
      <xdr:colOff>104775</xdr:colOff>
      <xdr:row>15</xdr:row>
      <xdr:rowOff>76200</xdr:rowOff>
    </xdr:to>
    <xdr:sp macro="" textlink="">
      <xdr:nvSpPr>
        <xdr:cNvPr id="28" name="テキスト ボックス 27">
          <a:extLst>
            <a:ext uri="{FF2B5EF4-FFF2-40B4-BE49-F238E27FC236}">
              <a16:creationId xmlns:a16="http://schemas.microsoft.com/office/drawing/2014/main" id="{00000000-0008-0000-0500-00001C000000}"/>
            </a:ext>
          </a:extLst>
        </xdr:cNvPr>
        <xdr:cNvSpPr txBox="1"/>
      </xdr:nvSpPr>
      <xdr:spPr>
        <a:xfrm>
          <a:off x="3733799" y="2371725"/>
          <a:ext cx="1171576" cy="276225"/>
        </a:xfrm>
        <a:prstGeom prst="rect">
          <a:avLst/>
        </a:prstGeom>
        <a:solidFill>
          <a:srgbClr val="FFFF99"/>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「型式：」</a:t>
          </a:r>
          <a:endParaRPr kumimoji="1" lang="en-US" altLang="ja-JP" sz="1100">
            <a:solidFill>
              <a:srgbClr val="FF0000"/>
            </a:solidFill>
          </a:endParaRPr>
        </a:p>
      </xdr:txBody>
    </xdr:sp>
    <xdr:clientData/>
  </xdr:twoCellAnchor>
  <xdr:twoCellAnchor>
    <xdr:from>
      <xdr:col>7</xdr:col>
      <xdr:colOff>323850</xdr:colOff>
      <xdr:row>7</xdr:row>
      <xdr:rowOff>76200</xdr:rowOff>
    </xdr:from>
    <xdr:to>
      <xdr:col>23</xdr:col>
      <xdr:colOff>141528</xdr:colOff>
      <xdr:row>160</xdr:row>
      <xdr:rowOff>142127</xdr:rowOff>
    </xdr:to>
    <xdr:grpSp>
      <xdr:nvGrpSpPr>
        <xdr:cNvPr id="56" name="グループ化 55">
          <a:extLst>
            <a:ext uri="{FF2B5EF4-FFF2-40B4-BE49-F238E27FC236}">
              <a16:creationId xmlns:a16="http://schemas.microsoft.com/office/drawing/2014/main" id="{00000000-0008-0000-0500-000038000000}"/>
            </a:ext>
          </a:extLst>
        </xdr:cNvPr>
        <xdr:cNvGrpSpPr/>
      </xdr:nvGrpSpPr>
      <xdr:grpSpPr>
        <a:xfrm>
          <a:off x="5102225" y="1298575"/>
          <a:ext cx="10739678" cy="26783552"/>
          <a:chOff x="5124450" y="1276350"/>
          <a:chExt cx="10790478" cy="26297777"/>
        </a:xfrm>
      </xdr:grpSpPr>
      <xdr:grpSp>
        <xdr:nvGrpSpPr>
          <xdr:cNvPr id="41" name="グループ化 40">
            <a:extLst>
              <a:ext uri="{FF2B5EF4-FFF2-40B4-BE49-F238E27FC236}">
                <a16:creationId xmlns:a16="http://schemas.microsoft.com/office/drawing/2014/main" id="{00000000-0008-0000-0500-000029000000}"/>
              </a:ext>
            </a:extLst>
          </xdr:cNvPr>
          <xdr:cNvGrpSpPr/>
        </xdr:nvGrpSpPr>
        <xdr:grpSpPr>
          <a:xfrm>
            <a:off x="5124450" y="1276350"/>
            <a:ext cx="10790478" cy="26297777"/>
            <a:chOff x="5124450" y="1276350"/>
            <a:chExt cx="10790478" cy="26297777"/>
          </a:xfrm>
        </xdr:grpSpPr>
        <xdr:grpSp>
          <xdr:nvGrpSpPr>
            <xdr:cNvPr id="30" name="グループ化 29">
              <a:extLst>
                <a:ext uri="{FF2B5EF4-FFF2-40B4-BE49-F238E27FC236}">
                  <a16:creationId xmlns:a16="http://schemas.microsoft.com/office/drawing/2014/main" id="{00000000-0008-0000-0500-00001E000000}"/>
                </a:ext>
              </a:extLst>
            </xdr:cNvPr>
            <xdr:cNvGrpSpPr/>
          </xdr:nvGrpSpPr>
          <xdr:grpSpPr>
            <a:xfrm>
              <a:off x="5124450" y="1276350"/>
              <a:ext cx="9561905" cy="21706459"/>
              <a:chOff x="5105400" y="2276475"/>
              <a:chExt cx="9561905" cy="21706459"/>
            </a:xfrm>
          </xdr:grpSpPr>
          <xdr:grpSp>
            <xdr:nvGrpSpPr>
              <xdr:cNvPr id="14" name="グループ化 13">
                <a:extLst>
                  <a:ext uri="{FF2B5EF4-FFF2-40B4-BE49-F238E27FC236}">
                    <a16:creationId xmlns:a16="http://schemas.microsoft.com/office/drawing/2014/main" id="{00000000-0008-0000-0500-00000E000000}"/>
                  </a:ext>
                </a:extLst>
              </xdr:cNvPr>
              <xdr:cNvGrpSpPr/>
            </xdr:nvGrpSpPr>
            <xdr:grpSpPr>
              <a:xfrm>
                <a:off x="5105400" y="2276475"/>
                <a:ext cx="9561905" cy="21706459"/>
                <a:chOff x="0" y="2419350"/>
                <a:chExt cx="9561905" cy="21706459"/>
              </a:xfrm>
            </xdr:grpSpPr>
            <xdr:grpSp>
              <xdr:nvGrpSpPr>
                <xdr:cNvPr id="13" name="グループ化 12">
                  <a:extLst>
                    <a:ext uri="{FF2B5EF4-FFF2-40B4-BE49-F238E27FC236}">
                      <a16:creationId xmlns:a16="http://schemas.microsoft.com/office/drawing/2014/main" id="{00000000-0008-0000-0500-00000D000000}"/>
                    </a:ext>
                  </a:extLst>
                </xdr:cNvPr>
                <xdr:cNvGrpSpPr/>
              </xdr:nvGrpSpPr>
              <xdr:grpSpPr>
                <a:xfrm>
                  <a:off x="9525" y="2419350"/>
                  <a:ext cx="9542857" cy="14229342"/>
                  <a:chOff x="0" y="180975"/>
                  <a:chExt cx="9542857" cy="14229342"/>
                </a:xfrm>
              </xdr:grpSpPr>
              <xdr:pic>
                <xdr:nvPicPr>
                  <xdr:cNvPr id="5" name="図 4">
                    <a:extLst>
                      <a:ext uri="{FF2B5EF4-FFF2-40B4-BE49-F238E27FC236}">
                        <a16:creationId xmlns:a16="http://schemas.microsoft.com/office/drawing/2014/main" id="{00000000-0008-0000-0500-000005000000}"/>
                      </a:ext>
                    </a:extLst>
                  </xdr:cNvPr>
                  <xdr:cNvPicPr>
                    <a:picLocks noChangeAspect="1"/>
                  </xdr:cNvPicPr>
                </xdr:nvPicPr>
                <xdr:blipFill>
                  <a:blip xmlns:r="http://schemas.openxmlformats.org/officeDocument/2006/relationships" r:embed="rId1"/>
                  <a:stretch>
                    <a:fillRect/>
                  </a:stretch>
                </xdr:blipFill>
                <xdr:spPr>
                  <a:xfrm>
                    <a:off x="9525" y="180975"/>
                    <a:ext cx="9495238" cy="8038095"/>
                  </a:xfrm>
                  <a:prstGeom prst="rect">
                    <a:avLst/>
                  </a:prstGeom>
                </xdr:spPr>
              </xdr:pic>
              <xdr:pic>
                <xdr:nvPicPr>
                  <xdr:cNvPr id="6" name="図 5">
                    <a:extLst>
                      <a:ext uri="{FF2B5EF4-FFF2-40B4-BE49-F238E27FC236}">
                        <a16:creationId xmlns:a16="http://schemas.microsoft.com/office/drawing/2014/main" id="{00000000-0008-0000-0500-000006000000}"/>
                      </a:ext>
                    </a:extLst>
                  </xdr:cNvPr>
                  <xdr:cNvPicPr>
                    <a:picLocks noChangeAspect="1"/>
                  </xdr:cNvPicPr>
                </xdr:nvPicPr>
                <xdr:blipFill rotWithShape="1">
                  <a:blip xmlns:r="http://schemas.openxmlformats.org/officeDocument/2006/relationships" r:embed="rId2"/>
                  <a:srcRect t="6730"/>
                  <a:stretch/>
                </xdr:blipFill>
                <xdr:spPr>
                  <a:xfrm>
                    <a:off x="0" y="6886575"/>
                    <a:ext cx="9542857" cy="7523742"/>
                  </a:xfrm>
                  <a:prstGeom prst="rect">
                    <a:avLst/>
                  </a:prstGeom>
                </xdr:spPr>
              </xdr:pic>
            </xdr:grpSp>
            <xdr:pic>
              <xdr:nvPicPr>
                <xdr:cNvPr id="11" name="図 10">
                  <a:extLst>
                    <a:ext uri="{FF2B5EF4-FFF2-40B4-BE49-F238E27FC236}">
                      <a16:creationId xmlns:a16="http://schemas.microsoft.com/office/drawing/2014/main" id="{00000000-0008-0000-0500-00000B000000}"/>
                    </a:ext>
                  </a:extLst>
                </xdr:cNvPr>
                <xdr:cNvPicPr>
                  <a:picLocks noChangeAspect="1"/>
                </xdr:cNvPicPr>
              </xdr:nvPicPr>
              <xdr:blipFill rotWithShape="1">
                <a:blip xmlns:r="http://schemas.openxmlformats.org/officeDocument/2006/relationships" r:embed="rId3"/>
                <a:srcRect t="4802"/>
                <a:stretch/>
              </xdr:blipFill>
              <xdr:spPr>
                <a:xfrm>
                  <a:off x="0" y="16383001"/>
                  <a:ext cx="9561905" cy="7742808"/>
                </a:xfrm>
                <a:prstGeom prst="rect">
                  <a:avLst/>
                </a:prstGeom>
              </xdr:spPr>
            </xdr:pic>
          </xdr:grpSp>
          <xdr:pic>
            <xdr:nvPicPr>
              <xdr:cNvPr id="29" name="図 28">
                <a:extLst>
                  <a:ext uri="{FF2B5EF4-FFF2-40B4-BE49-F238E27FC236}">
                    <a16:creationId xmlns:a16="http://schemas.microsoft.com/office/drawing/2014/main" id="{00000000-0008-0000-0500-00001D000000}"/>
                  </a:ext>
                </a:extLst>
              </xdr:cNvPr>
              <xdr:cNvPicPr>
                <a:picLocks noChangeAspect="1"/>
              </xdr:cNvPicPr>
            </xdr:nvPicPr>
            <xdr:blipFill>
              <a:blip xmlns:r="http://schemas.openxmlformats.org/officeDocument/2006/relationships" r:embed="rId4"/>
              <a:stretch>
                <a:fillRect/>
              </a:stretch>
            </xdr:blipFill>
            <xdr:spPr>
              <a:xfrm>
                <a:off x="5895975" y="7496175"/>
                <a:ext cx="3142857" cy="609524"/>
              </a:xfrm>
              <a:prstGeom prst="rect">
                <a:avLst/>
              </a:prstGeom>
            </xdr:spPr>
          </xdr:pic>
        </xdr:grpSp>
        <xdr:pic>
          <xdr:nvPicPr>
            <xdr:cNvPr id="12" name="図 11">
              <a:extLst>
                <a:ext uri="{FF2B5EF4-FFF2-40B4-BE49-F238E27FC236}">
                  <a16:creationId xmlns:a16="http://schemas.microsoft.com/office/drawing/2014/main" id="{00000000-0008-0000-0500-00000C000000}"/>
                </a:ext>
              </a:extLst>
            </xdr:cNvPr>
            <xdr:cNvPicPr>
              <a:picLocks noChangeAspect="1"/>
            </xdr:cNvPicPr>
          </xdr:nvPicPr>
          <xdr:blipFill rotWithShape="1">
            <a:blip xmlns:r="http://schemas.openxmlformats.org/officeDocument/2006/relationships" r:embed="rId5"/>
            <a:srcRect t="11148"/>
            <a:stretch/>
          </xdr:blipFill>
          <xdr:spPr>
            <a:xfrm>
              <a:off x="5143500" y="22259925"/>
              <a:ext cx="10771428" cy="5314202"/>
            </a:xfrm>
            <a:prstGeom prst="rect">
              <a:avLst/>
            </a:prstGeom>
          </xdr:spPr>
        </xdr:pic>
      </xdr:grpSp>
      <xdr:pic>
        <xdr:nvPicPr>
          <xdr:cNvPr id="55" name="図 54">
            <a:extLst>
              <a:ext uri="{FF2B5EF4-FFF2-40B4-BE49-F238E27FC236}">
                <a16:creationId xmlns:a16="http://schemas.microsoft.com/office/drawing/2014/main" id="{00000000-0008-0000-0500-000037000000}"/>
              </a:ext>
            </a:extLst>
          </xdr:cNvPr>
          <xdr:cNvPicPr>
            <a:picLocks noChangeAspect="1"/>
          </xdr:cNvPicPr>
        </xdr:nvPicPr>
        <xdr:blipFill>
          <a:blip xmlns:r="http://schemas.openxmlformats.org/officeDocument/2006/relationships" r:embed="rId6"/>
          <a:stretch>
            <a:fillRect/>
          </a:stretch>
        </xdr:blipFill>
        <xdr:spPr>
          <a:xfrm>
            <a:off x="5905500" y="4229100"/>
            <a:ext cx="990476" cy="571429"/>
          </a:xfrm>
          <a:prstGeom prst="rect">
            <a:avLst/>
          </a:prstGeom>
        </xdr:spPr>
      </xdr:pic>
    </xdr:grpSp>
    <xdr:clientData/>
  </xdr:twoCellAnchor>
  <xdr:twoCellAnchor>
    <xdr:from>
      <xdr:col>3</xdr:col>
      <xdr:colOff>542925</xdr:colOff>
      <xdr:row>15</xdr:row>
      <xdr:rowOff>104775</xdr:rowOff>
    </xdr:from>
    <xdr:to>
      <xdr:col>5</xdr:col>
      <xdr:colOff>209550</xdr:colOff>
      <xdr:row>35</xdr:row>
      <xdr:rowOff>28575</xdr:rowOff>
    </xdr:to>
    <xdr:sp macro="" textlink="">
      <xdr:nvSpPr>
        <xdr:cNvPr id="31" name="テキスト ボックス 30">
          <a:extLst>
            <a:ext uri="{FF2B5EF4-FFF2-40B4-BE49-F238E27FC236}">
              <a16:creationId xmlns:a16="http://schemas.microsoft.com/office/drawing/2014/main" id="{00000000-0008-0000-0500-00001F000000}"/>
            </a:ext>
          </a:extLst>
        </xdr:cNvPr>
        <xdr:cNvSpPr txBox="1"/>
      </xdr:nvSpPr>
      <xdr:spPr>
        <a:xfrm>
          <a:off x="2600325" y="2676525"/>
          <a:ext cx="1038225" cy="3352800"/>
        </a:xfrm>
        <a:prstGeom prst="rect">
          <a:avLst/>
        </a:prstGeom>
        <a:solidFill>
          <a:srgbClr val="FFFF99"/>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股装具 </a:t>
          </a:r>
          <a:endParaRPr kumimoji="1" lang="en-US" altLang="ja-JP" sz="1100">
            <a:solidFill>
              <a:srgbClr val="FF0000"/>
            </a:solidFill>
          </a:endParaRPr>
        </a:p>
        <a:p>
          <a:r>
            <a:rPr kumimoji="1" lang="ja-JP" altLang="en-US" sz="1100">
              <a:solidFill>
                <a:srgbClr val="FF0000"/>
              </a:solidFill>
            </a:rPr>
            <a:t>長下肢装具 </a:t>
          </a:r>
          <a:endParaRPr kumimoji="1" lang="en-US" altLang="ja-JP" sz="1100">
            <a:solidFill>
              <a:srgbClr val="FF0000"/>
            </a:solidFill>
          </a:endParaRPr>
        </a:p>
        <a:p>
          <a:r>
            <a:rPr kumimoji="1" lang="ja-JP" altLang="en-US" sz="1100">
              <a:solidFill>
                <a:srgbClr val="FF0000"/>
              </a:solidFill>
            </a:rPr>
            <a:t>膝装具 </a:t>
          </a:r>
          <a:endParaRPr kumimoji="1" lang="en-US" altLang="ja-JP" sz="1100">
            <a:solidFill>
              <a:srgbClr val="FF0000"/>
            </a:solidFill>
          </a:endParaRPr>
        </a:p>
        <a:p>
          <a:r>
            <a:rPr kumimoji="1" lang="ja-JP" altLang="en-US" sz="1100">
              <a:solidFill>
                <a:srgbClr val="FF0000"/>
              </a:solidFill>
            </a:rPr>
            <a:t>短下肢装具 </a:t>
          </a:r>
          <a:endParaRPr kumimoji="1" lang="en-US" altLang="ja-JP" sz="1100">
            <a:solidFill>
              <a:srgbClr val="FF0000"/>
            </a:solidFill>
          </a:endParaRPr>
        </a:p>
        <a:p>
          <a:r>
            <a:rPr kumimoji="1" lang="ja-JP" altLang="en-US" sz="1100">
              <a:solidFill>
                <a:srgbClr val="FF0000"/>
              </a:solidFill>
            </a:rPr>
            <a:t>足装具 </a:t>
          </a:r>
          <a:endParaRPr kumimoji="1" lang="en-US" altLang="ja-JP" sz="1100">
            <a:solidFill>
              <a:srgbClr val="FF0000"/>
            </a:solidFill>
          </a:endParaRPr>
        </a:p>
        <a:p>
          <a:r>
            <a:rPr kumimoji="1" lang="ja-JP" altLang="en-US" sz="1100">
              <a:solidFill>
                <a:srgbClr val="FF0000"/>
              </a:solidFill>
            </a:rPr>
            <a:t>頸椎装具 </a:t>
          </a:r>
          <a:endParaRPr kumimoji="1" lang="en-US" altLang="ja-JP" sz="1100">
            <a:solidFill>
              <a:srgbClr val="FF0000"/>
            </a:solidFill>
          </a:endParaRPr>
        </a:p>
        <a:p>
          <a:r>
            <a:rPr kumimoji="1" lang="ja-JP" altLang="en-US" sz="1100">
              <a:solidFill>
                <a:srgbClr val="FF0000"/>
              </a:solidFill>
            </a:rPr>
            <a:t>胸腰仙椎装具 </a:t>
          </a:r>
          <a:endParaRPr kumimoji="1" lang="en-US" altLang="ja-JP" sz="1100">
            <a:solidFill>
              <a:srgbClr val="FF0000"/>
            </a:solidFill>
          </a:endParaRPr>
        </a:p>
        <a:p>
          <a:r>
            <a:rPr kumimoji="1" lang="ja-JP" altLang="en-US" sz="1100">
              <a:solidFill>
                <a:srgbClr val="FF0000"/>
              </a:solidFill>
            </a:rPr>
            <a:t>腰仙椎装具 </a:t>
          </a:r>
          <a:endParaRPr kumimoji="1" lang="en-US" altLang="ja-JP" sz="1100">
            <a:solidFill>
              <a:srgbClr val="FF0000"/>
            </a:solidFill>
          </a:endParaRPr>
        </a:p>
        <a:p>
          <a:r>
            <a:rPr kumimoji="1" lang="ja-JP" altLang="en-US" sz="1100">
              <a:solidFill>
                <a:srgbClr val="FF0000"/>
              </a:solidFill>
            </a:rPr>
            <a:t>仙腸装具 </a:t>
          </a:r>
          <a:endParaRPr kumimoji="1" lang="en-US" altLang="ja-JP" sz="1100">
            <a:solidFill>
              <a:srgbClr val="FF0000"/>
            </a:solidFill>
          </a:endParaRPr>
        </a:p>
        <a:p>
          <a:r>
            <a:rPr kumimoji="1" lang="ja-JP" altLang="en-US" sz="1100">
              <a:solidFill>
                <a:srgbClr val="FF0000"/>
              </a:solidFill>
            </a:rPr>
            <a:t>側湾症装具 </a:t>
          </a:r>
          <a:endParaRPr kumimoji="1" lang="en-US" altLang="ja-JP" sz="1100">
            <a:solidFill>
              <a:srgbClr val="FF0000"/>
            </a:solidFill>
          </a:endParaRPr>
        </a:p>
        <a:p>
          <a:r>
            <a:rPr kumimoji="1" lang="ja-JP" altLang="en-US" sz="1100">
              <a:solidFill>
                <a:srgbClr val="FF0000"/>
              </a:solidFill>
            </a:rPr>
            <a:t>肩装具 </a:t>
          </a:r>
          <a:endParaRPr kumimoji="1" lang="en-US" altLang="ja-JP" sz="1100">
            <a:solidFill>
              <a:srgbClr val="FF0000"/>
            </a:solidFill>
          </a:endParaRPr>
        </a:p>
        <a:p>
          <a:r>
            <a:rPr kumimoji="1" lang="ja-JP" altLang="en-US" sz="1100">
              <a:solidFill>
                <a:srgbClr val="FF0000"/>
              </a:solidFill>
            </a:rPr>
            <a:t>肘装具 </a:t>
          </a:r>
          <a:endParaRPr kumimoji="1" lang="en-US" altLang="ja-JP" sz="1100">
            <a:solidFill>
              <a:srgbClr val="FF0000"/>
            </a:solidFill>
          </a:endParaRPr>
        </a:p>
        <a:p>
          <a:r>
            <a:rPr kumimoji="1" lang="ja-JP" altLang="en-US" sz="1100">
              <a:solidFill>
                <a:srgbClr val="FF0000"/>
              </a:solidFill>
            </a:rPr>
            <a:t>手関節装具 </a:t>
          </a:r>
          <a:endParaRPr kumimoji="1" lang="en-US" altLang="ja-JP" sz="1100">
            <a:solidFill>
              <a:srgbClr val="FF0000"/>
            </a:solidFill>
          </a:endParaRPr>
        </a:p>
        <a:p>
          <a:r>
            <a:rPr kumimoji="1" lang="ja-JP" altLang="en-US" sz="1100">
              <a:solidFill>
                <a:srgbClr val="FF0000"/>
              </a:solidFill>
            </a:rPr>
            <a:t>手装具 </a:t>
          </a:r>
          <a:endParaRPr kumimoji="1" lang="en-US" altLang="ja-JP" sz="1100">
            <a:solidFill>
              <a:srgbClr val="FF0000"/>
            </a:solidFill>
          </a:endParaRPr>
        </a:p>
        <a:p>
          <a:r>
            <a:rPr kumimoji="1" lang="ja-JP" altLang="en-US" sz="1100">
              <a:solidFill>
                <a:srgbClr val="FF0000"/>
              </a:solidFill>
            </a:rPr>
            <a:t>指装具 </a:t>
          </a:r>
          <a:endParaRPr kumimoji="1" lang="en-US" altLang="ja-JP" sz="1100">
            <a:solidFill>
              <a:srgbClr val="FF0000"/>
            </a:solidFill>
          </a:endParaRPr>
        </a:p>
        <a:p>
          <a:r>
            <a:rPr kumimoji="1" lang="en-US" altLang="ja-JP" sz="1100">
              <a:solidFill>
                <a:srgbClr val="FF0000"/>
              </a:solidFill>
            </a:rPr>
            <a:t>BFO </a:t>
          </a:r>
        </a:p>
        <a:p>
          <a:r>
            <a:rPr kumimoji="1" lang="en-US" altLang="ja-JP" sz="1100">
              <a:solidFill>
                <a:srgbClr val="FF0000"/>
              </a:solidFill>
            </a:rPr>
            <a:t>PSB </a:t>
          </a:r>
        </a:p>
        <a:p>
          <a:r>
            <a:rPr kumimoji="1" lang="en-US" altLang="ja-JP" sz="1100">
              <a:solidFill>
                <a:srgbClr val="FF0000"/>
              </a:solidFill>
            </a:rPr>
            <a:t>※ </a:t>
          </a:r>
        </a:p>
        <a:p>
          <a:endParaRPr kumimoji="1" lang="en-US" altLang="ja-JP" sz="1100">
            <a:solidFill>
              <a:srgbClr val="FF0000"/>
            </a:solidFill>
          </a:endParaRPr>
        </a:p>
      </xdr:txBody>
    </xdr:sp>
    <xdr:clientData/>
  </xdr:twoCellAnchor>
  <xdr:twoCellAnchor>
    <xdr:from>
      <xdr:col>9</xdr:col>
      <xdr:colOff>371475</xdr:colOff>
      <xdr:row>24</xdr:row>
      <xdr:rowOff>123825</xdr:rowOff>
    </xdr:from>
    <xdr:to>
      <xdr:col>10</xdr:col>
      <xdr:colOff>19050</xdr:colOff>
      <xdr:row>34</xdr:row>
      <xdr:rowOff>104775</xdr:rowOff>
    </xdr:to>
    <xdr:sp macro="" textlink="">
      <xdr:nvSpPr>
        <xdr:cNvPr id="32" name="左中かっこ 31">
          <a:extLst>
            <a:ext uri="{FF2B5EF4-FFF2-40B4-BE49-F238E27FC236}">
              <a16:creationId xmlns:a16="http://schemas.microsoft.com/office/drawing/2014/main" id="{00000000-0008-0000-0500-000020000000}"/>
            </a:ext>
          </a:extLst>
        </xdr:cNvPr>
        <xdr:cNvSpPr/>
      </xdr:nvSpPr>
      <xdr:spPr>
        <a:xfrm>
          <a:off x="6543675" y="4238625"/>
          <a:ext cx="333375" cy="1695450"/>
        </a:xfrm>
        <a:prstGeom prst="leftBrac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38099</xdr:colOff>
      <xdr:row>36</xdr:row>
      <xdr:rowOff>76199</xdr:rowOff>
    </xdr:from>
    <xdr:to>
      <xdr:col>4</xdr:col>
      <xdr:colOff>390525</xdr:colOff>
      <xdr:row>51</xdr:row>
      <xdr:rowOff>152400</xdr:rowOff>
    </xdr:to>
    <xdr:sp macro="" textlink="">
      <xdr:nvSpPr>
        <xdr:cNvPr id="33" name="線吹き出し 1 (枠付き) 32">
          <a:extLst>
            <a:ext uri="{FF2B5EF4-FFF2-40B4-BE49-F238E27FC236}">
              <a16:creationId xmlns:a16="http://schemas.microsoft.com/office/drawing/2014/main" id="{00000000-0008-0000-0500-000021000000}"/>
            </a:ext>
          </a:extLst>
        </xdr:cNvPr>
        <xdr:cNvSpPr/>
      </xdr:nvSpPr>
      <xdr:spPr>
        <a:xfrm>
          <a:off x="38099" y="6248399"/>
          <a:ext cx="3095626" cy="2647951"/>
        </a:xfrm>
        <a:prstGeom prst="borderCallout1">
          <a:avLst>
            <a:gd name="adj1" fmla="val 184"/>
            <a:gd name="adj2" fmla="val 230640"/>
            <a:gd name="adj3" fmla="val 748"/>
            <a:gd name="adj4" fmla="val 100697"/>
          </a:avLst>
        </a:prstGeom>
        <a:solidFill>
          <a:srgbClr val="FFFFCC"/>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この使用頻度には、日常使用している補装具の</a:t>
          </a:r>
          <a:r>
            <a:rPr kumimoji="1" lang="en-US" altLang="ja-JP" sz="1100">
              <a:solidFill>
                <a:srgbClr val="FF0000"/>
              </a:solidFill>
            </a:rPr>
            <a:t>1</a:t>
          </a:r>
          <a:r>
            <a:rPr kumimoji="1" lang="ja-JP" altLang="en-US" sz="1100">
              <a:solidFill>
                <a:srgbClr val="FF0000"/>
              </a:solidFill>
            </a:rPr>
            <a:t>週間で何日使用しているか使用頻度をお選びください。</a:t>
          </a:r>
          <a:endParaRPr kumimoji="1" lang="en-US" altLang="ja-JP" sz="1100">
            <a:solidFill>
              <a:srgbClr val="FF0000"/>
            </a:solidFill>
          </a:endParaRPr>
        </a:p>
        <a:p>
          <a:pPr algn="l"/>
          <a:r>
            <a:rPr kumimoji="1" lang="ja-JP" altLang="en-US" sz="1100">
              <a:solidFill>
                <a:srgbClr val="FF0000"/>
              </a:solidFill>
            </a:rPr>
            <a:t>　毎日</a:t>
          </a:r>
          <a:r>
            <a:rPr kumimoji="1" lang="en-US" altLang="ja-JP" sz="1100">
              <a:solidFill>
                <a:srgbClr val="FF0000"/>
              </a:solidFill>
            </a:rPr>
            <a:t>,</a:t>
          </a:r>
        </a:p>
        <a:p>
          <a:pPr algn="l"/>
          <a:r>
            <a:rPr kumimoji="1" lang="ja-JP" altLang="en-US" sz="1100">
              <a:solidFill>
                <a:srgbClr val="FF0000"/>
              </a:solidFill>
            </a:rPr>
            <a:t>　</a:t>
          </a:r>
          <a:r>
            <a:rPr kumimoji="1" lang="en-US" altLang="ja-JP" sz="1100">
              <a:solidFill>
                <a:srgbClr val="FF0000"/>
              </a:solidFill>
            </a:rPr>
            <a:t>6</a:t>
          </a:r>
          <a:r>
            <a:rPr kumimoji="1" lang="ja-JP" altLang="en-US" sz="1100">
              <a:solidFill>
                <a:srgbClr val="FF0000"/>
              </a:solidFill>
            </a:rPr>
            <a:t>日</a:t>
          </a:r>
          <a:r>
            <a:rPr kumimoji="1" lang="en-US" altLang="ja-JP" sz="1100">
              <a:solidFill>
                <a:srgbClr val="FF0000"/>
              </a:solidFill>
            </a:rPr>
            <a:t>/1</a:t>
          </a:r>
          <a:r>
            <a:rPr kumimoji="1" lang="ja-JP" altLang="en-US" sz="1100">
              <a:solidFill>
                <a:srgbClr val="FF0000"/>
              </a:solidFill>
            </a:rPr>
            <a:t>週間</a:t>
          </a:r>
          <a:r>
            <a:rPr kumimoji="1" lang="en-US" altLang="ja-JP" sz="1100">
              <a:solidFill>
                <a:srgbClr val="FF0000"/>
              </a:solidFill>
            </a:rPr>
            <a:t>,</a:t>
          </a:r>
        </a:p>
        <a:p>
          <a:pPr algn="l"/>
          <a:r>
            <a:rPr kumimoji="1" lang="ja-JP" altLang="en-US" sz="1100">
              <a:solidFill>
                <a:srgbClr val="FF0000"/>
              </a:solidFill>
            </a:rPr>
            <a:t>　</a:t>
          </a:r>
          <a:r>
            <a:rPr kumimoji="1" lang="en-US" altLang="ja-JP" sz="1100">
              <a:solidFill>
                <a:srgbClr val="FF0000"/>
              </a:solidFill>
            </a:rPr>
            <a:t>5</a:t>
          </a:r>
          <a:r>
            <a:rPr kumimoji="1" lang="ja-JP" altLang="en-US" sz="1100">
              <a:solidFill>
                <a:srgbClr val="FF0000"/>
              </a:solidFill>
            </a:rPr>
            <a:t>日</a:t>
          </a:r>
          <a:r>
            <a:rPr kumimoji="1" lang="en-US" altLang="ja-JP" sz="1100">
              <a:solidFill>
                <a:srgbClr val="FF0000"/>
              </a:solidFill>
            </a:rPr>
            <a:t>/1</a:t>
          </a:r>
          <a:r>
            <a:rPr kumimoji="1" lang="ja-JP" altLang="en-US" sz="1100">
              <a:solidFill>
                <a:srgbClr val="FF0000"/>
              </a:solidFill>
            </a:rPr>
            <a:t>週間</a:t>
          </a:r>
          <a:r>
            <a:rPr kumimoji="1" lang="en-US" altLang="ja-JP" sz="1100">
              <a:solidFill>
                <a:srgbClr val="FF0000"/>
              </a:solidFill>
            </a:rPr>
            <a:t>,</a:t>
          </a:r>
        </a:p>
        <a:p>
          <a:pPr algn="l"/>
          <a:r>
            <a:rPr kumimoji="1" lang="ja-JP" altLang="en-US" sz="1100">
              <a:solidFill>
                <a:srgbClr val="FF0000"/>
              </a:solidFill>
            </a:rPr>
            <a:t>　</a:t>
          </a:r>
          <a:r>
            <a:rPr kumimoji="1" lang="en-US" altLang="ja-JP" sz="1100">
              <a:solidFill>
                <a:srgbClr val="FF0000"/>
              </a:solidFill>
            </a:rPr>
            <a:t>4</a:t>
          </a:r>
          <a:r>
            <a:rPr kumimoji="1" lang="ja-JP" altLang="en-US" sz="1100">
              <a:solidFill>
                <a:srgbClr val="FF0000"/>
              </a:solidFill>
            </a:rPr>
            <a:t>日</a:t>
          </a:r>
          <a:r>
            <a:rPr kumimoji="1" lang="en-US" altLang="ja-JP" sz="1100">
              <a:solidFill>
                <a:srgbClr val="FF0000"/>
              </a:solidFill>
            </a:rPr>
            <a:t>/1</a:t>
          </a:r>
          <a:r>
            <a:rPr kumimoji="1" lang="ja-JP" altLang="en-US" sz="1100">
              <a:solidFill>
                <a:srgbClr val="FF0000"/>
              </a:solidFill>
            </a:rPr>
            <a:t>週間</a:t>
          </a:r>
          <a:r>
            <a:rPr kumimoji="1" lang="en-US" altLang="ja-JP" sz="1100">
              <a:solidFill>
                <a:srgbClr val="FF0000"/>
              </a:solidFill>
            </a:rPr>
            <a:t>,</a:t>
          </a:r>
        </a:p>
        <a:p>
          <a:pPr algn="l"/>
          <a:r>
            <a:rPr kumimoji="1" lang="ja-JP" altLang="en-US" sz="1100">
              <a:solidFill>
                <a:srgbClr val="FF0000"/>
              </a:solidFill>
            </a:rPr>
            <a:t>　</a:t>
          </a:r>
          <a:r>
            <a:rPr kumimoji="1" lang="en-US" altLang="ja-JP" sz="1100">
              <a:solidFill>
                <a:srgbClr val="FF0000"/>
              </a:solidFill>
            </a:rPr>
            <a:t>3</a:t>
          </a:r>
          <a:r>
            <a:rPr kumimoji="1" lang="ja-JP" altLang="en-US" sz="1100">
              <a:solidFill>
                <a:srgbClr val="FF0000"/>
              </a:solidFill>
            </a:rPr>
            <a:t>日</a:t>
          </a:r>
          <a:r>
            <a:rPr kumimoji="1" lang="en-US" altLang="ja-JP" sz="1100">
              <a:solidFill>
                <a:srgbClr val="FF0000"/>
              </a:solidFill>
            </a:rPr>
            <a:t>/1</a:t>
          </a:r>
          <a:r>
            <a:rPr kumimoji="1" lang="ja-JP" altLang="en-US" sz="1100">
              <a:solidFill>
                <a:srgbClr val="FF0000"/>
              </a:solidFill>
            </a:rPr>
            <a:t>週間</a:t>
          </a:r>
          <a:r>
            <a:rPr kumimoji="1" lang="en-US" altLang="ja-JP" sz="1100">
              <a:solidFill>
                <a:srgbClr val="FF0000"/>
              </a:solidFill>
            </a:rPr>
            <a:t>,</a:t>
          </a:r>
        </a:p>
        <a:p>
          <a:pPr algn="l"/>
          <a:r>
            <a:rPr kumimoji="1" lang="ja-JP" altLang="en-US" sz="1100">
              <a:solidFill>
                <a:srgbClr val="FF0000"/>
              </a:solidFill>
            </a:rPr>
            <a:t>　</a:t>
          </a:r>
          <a:r>
            <a:rPr kumimoji="1" lang="en-US" altLang="ja-JP" sz="1100">
              <a:solidFill>
                <a:srgbClr val="FF0000"/>
              </a:solidFill>
            </a:rPr>
            <a:t>2</a:t>
          </a:r>
          <a:r>
            <a:rPr kumimoji="1" lang="ja-JP" altLang="en-US" sz="1100">
              <a:solidFill>
                <a:srgbClr val="FF0000"/>
              </a:solidFill>
            </a:rPr>
            <a:t>日</a:t>
          </a:r>
          <a:r>
            <a:rPr kumimoji="1" lang="en-US" altLang="ja-JP" sz="1100">
              <a:solidFill>
                <a:srgbClr val="FF0000"/>
              </a:solidFill>
            </a:rPr>
            <a:t>/1</a:t>
          </a:r>
          <a:r>
            <a:rPr kumimoji="1" lang="ja-JP" altLang="en-US" sz="1100">
              <a:solidFill>
                <a:srgbClr val="FF0000"/>
              </a:solidFill>
            </a:rPr>
            <a:t>週間</a:t>
          </a:r>
          <a:r>
            <a:rPr kumimoji="1" lang="en-US" altLang="ja-JP" sz="1100">
              <a:solidFill>
                <a:srgbClr val="FF0000"/>
              </a:solidFill>
            </a:rPr>
            <a:t>,</a:t>
          </a:r>
        </a:p>
        <a:p>
          <a:pPr algn="l"/>
          <a:r>
            <a:rPr kumimoji="1" lang="ja-JP" altLang="en-US" sz="1100">
              <a:solidFill>
                <a:srgbClr val="FF0000"/>
              </a:solidFill>
            </a:rPr>
            <a:t>　</a:t>
          </a:r>
          <a:r>
            <a:rPr kumimoji="1" lang="en-US" altLang="ja-JP" sz="1100">
              <a:solidFill>
                <a:srgbClr val="FF0000"/>
              </a:solidFill>
            </a:rPr>
            <a:t>1</a:t>
          </a:r>
          <a:r>
            <a:rPr kumimoji="1" lang="ja-JP" altLang="en-US" sz="1100">
              <a:solidFill>
                <a:srgbClr val="FF0000"/>
              </a:solidFill>
            </a:rPr>
            <a:t>日</a:t>
          </a:r>
          <a:r>
            <a:rPr kumimoji="1" lang="en-US" altLang="ja-JP" sz="1100">
              <a:solidFill>
                <a:srgbClr val="FF0000"/>
              </a:solidFill>
            </a:rPr>
            <a:t>/1</a:t>
          </a:r>
          <a:r>
            <a:rPr kumimoji="1" lang="ja-JP" altLang="en-US" sz="1100">
              <a:solidFill>
                <a:srgbClr val="FF0000"/>
              </a:solidFill>
            </a:rPr>
            <a:t>週間</a:t>
          </a:r>
          <a:endParaRPr kumimoji="1" lang="en-US" altLang="ja-JP" sz="1100">
            <a:solidFill>
              <a:srgbClr val="FF0000"/>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rgbClr val="FF0000"/>
              </a:solidFill>
            </a:rPr>
            <a:t>の中からお選びください。</a:t>
          </a:r>
          <a:r>
            <a:rPr kumimoji="1" lang="ja-JP" altLang="ja-JP" sz="1100">
              <a:solidFill>
                <a:schemeClr val="lt1"/>
              </a:solidFill>
              <a:effectLst/>
              <a:latin typeface="+mn-lt"/>
              <a:ea typeface="+mn-ea"/>
              <a:cs typeface="+mn-cs"/>
            </a:rPr>
            <a:t>複数補装具を</a:t>
          </a:r>
          <a:endParaRPr kumimoji="1" lang="en-US" altLang="ja-JP" sz="1100">
            <a:solidFill>
              <a:schemeClr val="lt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rgbClr val="FF0000"/>
              </a:solidFill>
              <a:effectLst/>
              <a:latin typeface="+mn-lt"/>
              <a:ea typeface="+mn-ea"/>
              <a:cs typeface="+mn-cs"/>
            </a:rPr>
            <a:t>　当該完成用部品指定申請部品を使用する前の</a:t>
          </a:r>
          <a:r>
            <a:rPr kumimoji="1" lang="ja-JP" altLang="ja-JP" sz="1100">
              <a:solidFill>
                <a:srgbClr val="FF0000"/>
              </a:solidFill>
              <a:effectLst/>
              <a:latin typeface="+mn-lt"/>
              <a:ea typeface="+mn-ea"/>
              <a:cs typeface="+mn-cs"/>
            </a:rPr>
            <a:t>日常使用にについてお答えください。</a:t>
          </a:r>
          <a:endParaRPr lang="ja-JP" altLang="ja-JP">
            <a:solidFill>
              <a:srgbClr val="FF0000"/>
            </a:solidFill>
            <a:effectLst/>
          </a:endParaRPr>
        </a:p>
        <a:p>
          <a:pPr algn="l"/>
          <a:endParaRPr kumimoji="1" lang="en-US" altLang="ja-JP" sz="1100">
            <a:solidFill>
              <a:srgbClr val="FF0000"/>
            </a:solidFill>
          </a:endParaRPr>
        </a:p>
      </xdr:txBody>
    </xdr:sp>
    <xdr:clientData/>
  </xdr:twoCellAnchor>
  <xdr:twoCellAnchor>
    <xdr:from>
      <xdr:col>5</xdr:col>
      <xdr:colOff>28576</xdr:colOff>
      <xdr:row>41</xdr:row>
      <xdr:rowOff>19050</xdr:rowOff>
    </xdr:from>
    <xdr:to>
      <xdr:col>8</xdr:col>
      <xdr:colOff>419100</xdr:colOff>
      <xdr:row>46</xdr:row>
      <xdr:rowOff>85726</xdr:rowOff>
    </xdr:to>
    <xdr:sp macro="" textlink="">
      <xdr:nvSpPr>
        <xdr:cNvPr id="34" name="線吹き出し 1 (枠付き) 33">
          <a:extLst>
            <a:ext uri="{FF2B5EF4-FFF2-40B4-BE49-F238E27FC236}">
              <a16:creationId xmlns:a16="http://schemas.microsoft.com/office/drawing/2014/main" id="{00000000-0008-0000-0500-000022000000}"/>
            </a:ext>
          </a:extLst>
        </xdr:cNvPr>
        <xdr:cNvSpPr/>
      </xdr:nvSpPr>
      <xdr:spPr>
        <a:xfrm>
          <a:off x="3457576" y="7048500"/>
          <a:ext cx="2447924" cy="923926"/>
        </a:xfrm>
        <a:prstGeom prst="borderCallout1">
          <a:avLst>
            <a:gd name="adj1" fmla="val -24542"/>
            <a:gd name="adj2" fmla="val 176379"/>
            <a:gd name="adj3" fmla="val 57"/>
            <a:gd name="adj4" fmla="val 100838"/>
          </a:avLst>
        </a:prstGeom>
        <a:solidFill>
          <a:srgbClr val="FFFFCC"/>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活動度は、「義足」の場合のみ項目名の「活動度：」とプルダウンメニューが表示されます。</a:t>
          </a:r>
          <a:endParaRPr kumimoji="1" lang="en-US" altLang="ja-JP" sz="1100">
            <a:solidFill>
              <a:srgbClr val="FF0000"/>
            </a:solidFill>
          </a:endParaRPr>
        </a:p>
        <a:p>
          <a:pPr algn="l"/>
          <a:r>
            <a:rPr kumimoji="1" lang="ja-JP" altLang="en-US" sz="1100">
              <a:solidFill>
                <a:srgbClr val="FF0000"/>
              </a:solidFill>
            </a:rPr>
            <a:t>　該当するものを選びください。</a:t>
          </a:r>
          <a:endParaRPr kumimoji="1" lang="en-US" altLang="ja-JP" sz="1100">
            <a:solidFill>
              <a:srgbClr val="FF0000"/>
            </a:solidFill>
          </a:endParaRPr>
        </a:p>
      </xdr:txBody>
    </xdr:sp>
    <xdr:clientData/>
  </xdr:twoCellAnchor>
  <xdr:twoCellAnchor>
    <xdr:from>
      <xdr:col>2</xdr:col>
      <xdr:colOff>438150</xdr:colOff>
      <xdr:row>53</xdr:row>
      <xdr:rowOff>104774</xdr:rowOff>
    </xdr:from>
    <xdr:to>
      <xdr:col>6</xdr:col>
      <xdr:colOff>647700</xdr:colOff>
      <xdr:row>58</xdr:row>
      <xdr:rowOff>123825</xdr:rowOff>
    </xdr:to>
    <xdr:sp macro="" textlink="">
      <xdr:nvSpPr>
        <xdr:cNvPr id="35" name="線吹き出し 1 (枠付き) 34">
          <a:extLst>
            <a:ext uri="{FF2B5EF4-FFF2-40B4-BE49-F238E27FC236}">
              <a16:creationId xmlns:a16="http://schemas.microsoft.com/office/drawing/2014/main" id="{00000000-0008-0000-0500-000023000000}"/>
            </a:ext>
          </a:extLst>
        </xdr:cNvPr>
        <xdr:cNvSpPr/>
      </xdr:nvSpPr>
      <xdr:spPr>
        <a:xfrm>
          <a:off x="1809750" y="9191624"/>
          <a:ext cx="2952750" cy="876301"/>
        </a:xfrm>
        <a:prstGeom prst="borderCallout1">
          <a:avLst>
            <a:gd name="adj1" fmla="val -1741"/>
            <a:gd name="adj2" fmla="val 143763"/>
            <a:gd name="adj3" fmla="val 1424"/>
            <a:gd name="adj4" fmla="val 100226"/>
          </a:avLst>
        </a:prstGeom>
        <a:solidFill>
          <a:srgbClr val="FFFFCC"/>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en-US" sz="1100" b="0" i="0" u="none" strike="noStrike">
              <a:solidFill>
                <a:srgbClr val="FF0000"/>
              </a:solidFill>
              <a:effectLst/>
              <a:latin typeface="+mn-lt"/>
              <a:ea typeface="+mn-ea"/>
              <a:cs typeface="+mn-cs"/>
            </a:rPr>
            <a:t>義肢、装具の場合には、型式の選択肢が表示されます。</a:t>
          </a:r>
          <a:endParaRPr lang="en-US" altLang="ja-JP" sz="1100" b="0" i="0" u="none" strike="noStrike">
            <a:solidFill>
              <a:srgbClr val="FF0000"/>
            </a:solidFill>
            <a:effectLst/>
            <a:latin typeface="+mn-lt"/>
            <a:ea typeface="+mn-ea"/>
            <a:cs typeface="+mn-cs"/>
          </a:endParaRPr>
        </a:p>
        <a:p>
          <a:pPr algn="l"/>
          <a:r>
            <a:rPr lang="ja-JP" altLang="en-US" sz="1100" b="0" i="0" u="none" strike="noStrike">
              <a:solidFill>
                <a:srgbClr val="FF0000"/>
              </a:solidFill>
              <a:effectLst/>
              <a:latin typeface="+mn-lt"/>
              <a:ea typeface="+mn-ea"/>
              <a:cs typeface="+mn-cs"/>
            </a:rPr>
            <a:t>姿勢保持装置の場合には、</a:t>
          </a:r>
          <a:r>
            <a:rPr kumimoji="1" lang="ja-JP" altLang="en-US" sz="1100">
              <a:solidFill>
                <a:srgbClr val="FF0000"/>
              </a:solidFill>
            </a:rPr>
            <a:t>構造フレームについての選択肢になります。</a:t>
          </a:r>
          <a:endParaRPr kumimoji="1" lang="en-US" altLang="ja-JP" sz="1100">
            <a:solidFill>
              <a:srgbClr val="FF0000"/>
            </a:solidFill>
          </a:endParaRPr>
        </a:p>
      </xdr:txBody>
    </xdr:sp>
    <xdr:clientData/>
  </xdr:twoCellAnchor>
  <xdr:twoCellAnchor>
    <xdr:from>
      <xdr:col>7</xdr:col>
      <xdr:colOff>209551</xdr:colOff>
      <xdr:row>24</xdr:row>
      <xdr:rowOff>4763</xdr:rowOff>
    </xdr:from>
    <xdr:to>
      <xdr:col>9</xdr:col>
      <xdr:colOff>371475</xdr:colOff>
      <xdr:row>29</xdr:row>
      <xdr:rowOff>114300</xdr:rowOff>
    </xdr:to>
    <xdr:cxnSp macro="">
      <xdr:nvCxnSpPr>
        <xdr:cNvPr id="38" name="直線コネクタ 37">
          <a:extLst>
            <a:ext uri="{FF2B5EF4-FFF2-40B4-BE49-F238E27FC236}">
              <a16:creationId xmlns:a16="http://schemas.microsoft.com/office/drawing/2014/main" id="{00000000-0008-0000-0500-000026000000}"/>
            </a:ext>
          </a:extLst>
        </xdr:cNvPr>
        <xdr:cNvCxnSpPr>
          <a:stCxn id="36" idx="3"/>
          <a:endCxn id="32" idx="1"/>
        </xdr:cNvCxnSpPr>
      </xdr:nvCxnSpPr>
      <xdr:spPr>
        <a:xfrm>
          <a:off x="5010151" y="4119563"/>
          <a:ext cx="1533524" cy="966787"/>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9525</xdr:colOff>
      <xdr:row>65</xdr:row>
      <xdr:rowOff>76199</xdr:rowOff>
    </xdr:from>
    <xdr:to>
      <xdr:col>18</xdr:col>
      <xdr:colOff>104775</xdr:colOff>
      <xdr:row>68</xdr:row>
      <xdr:rowOff>133350</xdr:rowOff>
    </xdr:to>
    <xdr:sp macro="" textlink="">
      <xdr:nvSpPr>
        <xdr:cNvPr id="39" name="線吹き出し 1 (枠付き) 38">
          <a:extLst>
            <a:ext uri="{FF2B5EF4-FFF2-40B4-BE49-F238E27FC236}">
              <a16:creationId xmlns:a16="http://schemas.microsoft.com/office/drawing/2014/main" id="{00000000-0008-0000-0500-000027000000}"/>
            </a:ext>
          </a:extLst>
        </xdr:cNvPr>
        <xdr:cNvSpPr/>
      </xdr:nvSpPr>
      <xdr:spPr>
        <a:xfrm>
          <a:off x="7553325" y="11220449"/>
          <a:ext cx="4895850" cy="571501"/>
        </a:xfrm>
        <a:prstGeom prst="borderCallout1">
          <a:avLst>
            <a:gd name="adj1" fmla="val -166252"/>
            <a:gd name="adj2" fmla="val 58413"/>
            <a:gd name="adj3" fmla="val -5098"/>
            <a:gd name="adj4" fmla="val 82161"/>
          </a:avLst>
        </a:prstGeom>
        <a:solidFill>
          <a:srgbClr val="FFFFCC"/>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en-US" sz="1100" b="0" i="0" u="none" strike="noStrike">
              <a:solidFill>
                <a:srgbClr val="FF0000"/>
              </a:solidFill>
              <a:effectLst/>
              <a:latin typeface="+mn-lt"/>
              <a:ea typeface="+mn-ea"/>
              <a:cs typeface="+mn-cs"/>
            </a:rPr>
            <a:t>フィールドテスト評価を行うに当たり、他の部品との組み合わせて使用した場合、再現して組み立てられるよう部品の使用の有無を選択してください。</a:t>
          </a:r>
          <a:endParaRPr lang="en-US" altLang="ja-JP" sz="1100" b="0" i="0" u="none" strike="noStrike">
            <a:solidFill>
              <a:srgbClr val="FF0000"/>
            </a:solidFill>
            <a:effectLst/>
            <a:latin typeface="+mn-lt"/>
            <a:ea typeface="+mn-ea"/>
            <a:cs typeface="+mn-cs"/>
          </a:endParaRPr>
        </a:p>
        <a:p>
          <a:pPr algn="l"/>
          <a:endParaRPr kumimoji="1" lang="en-US" altLang="ja-JP" sz="1100">
            <a:solidFill>
              <a:srgbClr val="FF0000"/>
            </a:solidFill>
          </a:endParaRPr>
        </a:p>
      </xdr:txBody>
    </xdr:sp>
    <xdr:clientData/>
  </xdr:twoCellAnchor>
  <xdr:twoCellAnchor>
    <xdr:from>
      <xdr:col>2</xdr:col>
      <xdr:colOff>409575</xdr:colOff>
      <xdr:row>66</xdr:row>
      <xdr:rowOff>57149</xdr:rowOff>
    </xdr:from>
    <xdr:to>
      <xdr:col>7</xdr:col>
      <xdr:colOff>257175</xdr:colOff>
      <xdr:row>69</xdr:row>
      <xdr:rowOff>114300</xdr:rowOff>
    </xdr:to>
    <xdr:sp macro="" textlink="">
      <xdr:nvSpPr>
        <xdr:cNvPr id="40" name="線吹き出し 1 (枠付き) 39">
          <a:extLst>
            <a:ext uri="{FF2B5EF4-FFF2-40B4-BE49-F238E27FC236}">
              <a16:creationId xmlns:a16="http://schemas.microsoft.com/office/drawing/2014/main" id="{00000000-0008-0000-0500-000028000000}"/>
            </a:ext>
          </a:extLst>
        </xdr:cNvPr>
        <xdr:cNvSpPr/>
      </xdr:nvSpPr>
      <xdr:spPr>
        <a:xfrm>
          <a:off x="1781175" y="11372849"/>
          <a:ext cx="3276600" cy="571501"/>
        </a:xfrm>
        <a:prstGeom prst="borderCallout1">
          <a:avLst>
            <a:gd name="adj1" fmla="val -139586"/>
            <a:gd name="adj2" fmla="val 131131"/>
            <a:gd name="adj3" fmla="val -5098"/>
            <a:gd name="adj4" fmla="val 82161"/>
          </a:avLst>
        </a:prstGeom>
        <a:solidFill>
          <a:srgbClr val="FFFFCC"/>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en-US" sz="1100" b="0" i="0" u="none" strike="noStrike">
              <a:solidFill>
                <a:srgbClr val="FF0000"/>
              </a:solidFill>
              <a:effectLst/>
              <a:latin typeface="+mn-lt"/>
              <a:ea typeface="+mn-ea"/>
              <a:cs typeface="+mn-cs"/>
            </a:rPr>
            <a:t>当該申請部品以外で使用した既収載完成用部品および、申請中の部品で使用したものをお書きください。</a:t>
          </a:r>
          <a:endParaRPr lang="en-US" altLang="ja-JP" sz="1100" b="0" i="0" u="none" strike="noStrike">
            <a:solidFill>
              <a:srgbClr val="FF0000"/>
            </a:solidFill>
            <a:effectLst/>
            <a:latin typeface="+mn-lt"/>
            <a:ea typeface="+mn-ea"/>
            <a:cs typeface="+mn-cs"/>
          </a:endParaRPr>
        </a:p>
        <a:p>
          <a:pPr algn="l"/>
          <a:endParaRPr kumimoji="1" lang="en-US" altLang="ja-JP" sz="1100">
            <a:solidFill>
              <a:srgbClr val="FF0000"/>
            </a:solidFill>
          </a:endParaRPr>
        </a:p>
      </xdr:txBody>
    </xdr:sp>
    <xdr:clientData/>
  </xdr:twoCellAnchor>
  <xdr:twoCellAnchor>
    <xdr:from>
      <xdr:col>3</xdr:col>
      <xdr:colOff>571500</xdr:colOff>
      <xdr:row>80</xdr:row>
      <xdr:rowOff>19049</xdr:rowOff>
    </xdr:from>
    <xdr:to>
      <xdr:col>10</xdr:col>
      <xdr:colOff>666750</xdr:colOff>
      <xdr:row>83</xdr:row>
      <xdr:rowOff>76200</xdr:rowOff>
    </xdr:to>
    <xdr:sp macro="" textlink="">
      <xdr:nvSpPr>
        <xdr:cNvPr id="42" name="線吹き出し 1 (枠付き) 41">
          <a:extLst>
            <a:ext uri="{FF2B5EF4-FFF2-40B4-BE49-F238E27FC236}">
              <a16:creationId xmlns:a16="http://schemas.microsoft.com/office/drawing/2014/main" id="{00000000-0008-0000-0500-00002A000000}"/>
            </a:ext>
          </a:extLst>
        </xdr:cNvPr>
        <xdr:cNvSpPr/>
      </xdr:nvSpPr>
      <xdr:spPr>
        <a:xfrm>
          <a:off x="2628900" y="13735049"/>
          <a:ext cx="4895850" cy="571501"/>
        </a:xfrm>
        <a:prstGeom prst="borderCallout1">
          <a:avLst>
            <a:gd name="adj1" fmla="val 150414"/>
            <a:gd name="adj2" fmla="val 76117"/>
            <a:gd name="adj3" fmla="val 103235"/>
            <a:gd name="adj4" fmla="val 89554"/>
          </a:avLst>
        </a:prstGeom>
        <a:solidFill>
          <a:srgbClr val="FFFFCC"/>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en-US" sz="1100" b="0" i="0" u="none" strike="noStrike">
              <a:solidFill>
                <a:srgbClr val="FF0000"/>
              </a:solidFill>
              <a:effectLst/>
              <a:latin typeface="+mn-lt"/>
              <a:ea typeface="+mn-ea"/>
              <a:cs typeface="+mn-cs"/>
            </a:rPr>
            <a:t>フィールドテスト評価を行うに当たり、製作担当者および評価担当者を兼務していないことを確認し、チェックを入れてくださいく。</a:t>
          </a:r>
          <a:endParaRPr kumimoji="1" lang="en-US" altLang="ja-JP" sz="1100">
            <a:solidFill>
              <a:srgbClr val="FF0000"/>
            </a:solidFill>
          </a:endParaRPr>
        </a:p>
      </xdr:txBody>
    </xdr:sp>
    <xdr:clientData/>
  </xdr:twoCellAnchor>
  <xdr:twoCellAnchor>
    <xdr:from>
      <xdr:col>3</xdr:col>
      <xdr:colOff>266700</xdr:colOff>
      <xdr:row>85</xdr:row>
      <xdr:rowOff>114300</xdr:rowOff>
    </xdr:from>
    <xdr:to>
      <xdr:col>8</xdr:col>
      <xdr:colOff>238124</xdr:colOff>
      <xdr:row>87</xdr:row>
      <xdr:rowOff>66676</xdr:rowOff>
    </xdr:to>
    <xdr:sp macro="" textlink="">
      <xdr:nvSpPr>
        <xdr:cNvPr id="43" name="線吹き出し 1 (枠付き) 42">
          <a:extLst>
            <a:ext uri="{FF2B5EF4-FFF2-40B4-BE49-F238E27FC236}">
              <a16:creationId xmlns:a16="http://schemas.microsoft.com/office/drawing/2014/main" id="{00000000-0008-0000-0500-00002B000000}"/>
            </a:ext>
          </a:extLst>
        </xdr:cNvPr>
        <xdr:cNvSpPr/>
      </xdr:nvSpPr>
      <xdr:spPr>
        <a:xfrm>
          <a:off x="2324100" y="14687550"/>
          <a:ext cx="3400424" cy="295276"/>
        </a:xfrm>
        <a:prstGeom prst="borderCallout1">
          <a:avLst>
            <a:gd name="adj1" fmla="val 83318"/>
            <a:gd name="adj2" fmla="val 131479"/>
            <a:gd name="adj3" fmla="val 54902"/>
            <a:gd name="adj4" fmla="val 100449"/>
          </a:avLst>
        </a:prstGeom>
        <a:solidFill>
          <a:srgbClr val="FFFFCC"/>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en-US" sz="1100" b="0" i="0" u="none" strike="noStrike">
              <a:solidFill>
                <a:srgbClr val="FF0000"/>
              </a:solidFill>
              <a:effectLst/>
              <a:latin typeface="+mn-lt"/>
              <a:ea typeface="+mn-ea"/>
              <a:cs typeface="+mn-cs"/>
            </a:rPr>
            <a:t>使用開始日を「 </a:t>
          </a:r>
          <a:r>
            <a:rPr lang="en-US" altLang="ja-JP" sz="1100" b="0" i="0" u="none" strike="noStrike">
              <a:solidFill>
                <a:srgbClr val="FF0000"/>
              </a:solidFill>
              <a:effectLst/>
              <a:latin typeface="+mn-lt"/>
              <a:ea typeface="+mn-ea"/>
              <a:cs typeface="+mn-cs"/>
            </a:rPr>
            <a:t>????/??/?? </a:t>
          </a:r>
          <a:r>
            <a:rPr lang="ja-JP" altLang="en-US" sz="1100" b="0" i="0" u="none" strike="noStrike">
              <a:solidFill>
                <a:srgbClr val="FF0000"/>
              </a:solidFill>
              <a:effectLst/>
              <a:latin typeface="+mn-lt"/>
              <a:ea typeface="+mn-ea"/>
              <a:cs typeface="+mn-cs"/>
            </a:rPr>
            <a:t>」の書式で入力してください。</a:t>
          </a:r>
          <a:endParaRPr kumimoji="1" lang="en-US" altLang="ja-JP" sz="1100">
            <a:solidFill>
              <a:srgbClr val="FF0000"/>
            </a:solidFill>
          </a:endParaRPr>
        </a:p>
      </xdr:txBody>
    </xdr:sp>
    <xdr:clientData/>
  </xdr:twoCellAnchor>
  <xdr:twoCellAnchor>
    <xdr:from>
      <xdr:col>1</xdr:col>
      <xdr:colOff>266700</xdr:colOff>
      <xdr:row>90</xdr:row>
      <xdr:rowOff>0</xdr:rowOff>
    </xdr:from>
    <xdr:to>
      <xdr:col>8</xdr:col>
      <xdr:colOff>361950</xdr:colOff>
      <xdr:row>91</xdr:row>
      <xdr:rowOff>123826</xdr:rowOff>
    </xdr:to>
    <xdr:sp macro="" textlink="">
      <xdr:nvSpPr>
        <xdr:cNvPr id="44" name="線吹き出し 1 (枠付き) 43">
          <a:extLst>
            <a:ext uri="{FF2B5EF4-FFF2-40B4-BE49-F238E27FC236}">
              <a16:creationId xmlns:a16="http://schemas.microsoft.com/office/drawing/2014/main" id="{00000000-0008-0000-0500-00002C000000}"/>
            </a:ext>
          </a:extLst>
        </xdr:cNvPr>
        <xdr:cNvSpPr/>
      </xdr:nvSpPr>
      <xdr:spPr>
        <a:xfrm>
          <a:off x="952500" y="15430500"/>
          <a:ext cx="4895850" cy="295276"/>
        </a:xfrm>
        <a:prstGeom prst="borderCallout1">
          <a:avLst>
            <a:gd name="adj1" fmla="val 47563"/>
            <a:gd name="adj2" fmla="val 119503"/>
            <a:gd name="adj3" fmla="val 54902"/>
            <a:gd name="adj4" fmla="val 100449"/>
          </a:avLst>
        </a:prstGeom>
        <a:solidFill>
          <a:srgbClr val="FFFFCC"/>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en-US" sz="1100" b="0" i="0" u="none" strike="noStrike">
              <a:solidFill>
                <a:srgbClr val="FF0000"/>
              </a:solidFill>
              <a:effectLst/>
              <a:latin typeface="+mn-lt"/>
              <a:ea typeface="+mn-ea"/>
              <a:cs typeface="+mn-cs"/>
            </a:rPr>
            <a:t>フィールドテスト評価のために使用した補装具の使用頻度をお書きください。</a:t>
          </a:r>
          <a:endParaRPr lang="en-US" altLang="ja-JP" sz="1100" b="0" i="0" u="none" strike="noStrike">
            <a:solidFill>
              <a:srgbClr val="FF0000"/>
            </a:solidFill>
            <a:effectLst/>
            <a:latin typeface="+mn-lt"/>
            <a:ea typeface="+mn-ea"/>
            <a:cs typeface="+mn-cs"/>
          </a:endParaRPr>
        </a:p>
      </xdr:txBody>
    </xdr:sp>
    <xdr:clientData/>
  </xdr:twoCellAnchor>
  <xdr:twoCellAnchor>
    <xdr:from>
      <xdr:col>2</xdr:col>
      <xdr:colOff>552449</xdr:colOff>
      <xdr:row>96</xdr:row>
      <xdr:rowOff>19049</xdr:rowOff>
    </xdr:from>
    <xdr:to>
      <xdr:col>11</xdr:col>
      <xdr:colOff>142874</xdr:colOff>
      <xdr:row>99</xdr:row>
      <xdr:rowOff>38100</xdr:rowOff>
    </xdr:to>
    <xdr:sp macro="" textlink="">
      <xdr:nvSpPr>
        <xdr:cNvPr id="45" name="線吹き出し 1 (枠付き) 44">
          <a:extLst>
            <a:ext uri="{FF2B5EF4-FFF2-40B4-BE49-F238E27FC236}">
              <a16:creationId xmlns:a16="http://schemas.microsoft.com/office/drawing/2014/main" id="{00000000-0008-0000-0500-00002D000000}"/>
            </a:ext>
          </a:extLst>
        </xdr:cNvPr>
        <xdr:cNvSpPr/>
      </xdr:nvSpPr>
      <xdr:spPr>
        <a:xfrm>
          <a:off x="1924049" y="16478249"/>
          <a:ext cx="5762625" cy="533401"/>
        </a:xfrm>
        <a:prstGeom prst="borderCallout1">
          <a:avLst>
            <a:gd name="adj1" fmla="val -101903"/>
            <a:gd name="adj2" fmla="val 83756"/>
            <a:gd name="adj3" fmla="val 11"/>
            <a:gd name="adj4" fmla="val 66940"/>
          </a:avLst>
        </a:prstGeom>
        <a:solidFill>
          <a:srgbClr val="FFFFCC"/>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en-US" sz="1100" b="0" i="0" u="none" strike="noStrike">
              <a:solidFill>
                <a:srgbClr val="FF0000"/>
              </a:solidFill>
              <a:effectLst/>
              <a:latin typeface="+mn-lt"/>
              <a:ea typeface="+mn-ea"/>
              <a:cs typeface="+mn-cs"/>
            </a:rPr>
            <a:t>使用目的は、評価のために使用していた補装具を使って生活していたのか、食事の時だけ使用など、目的で、使い分けしていたのか、使用状況が分かるようにお書きください。</a:t>
          </a:r>
          <a:endParaRPr lang="en-US" altLang="ja-JP" sz="1100" b="0" i="0" u="none" strike="noStrike">
            <a:solidFill>
              <a:srgbClr val="FF0000"/>
            </a:solidFill>
            <a:effectLst/>
            <a:latin typeface="+mn-lt"/>
            <a:ea typeface="+mn-ea"/>
            <a:cs typeface="+mn-cs"/>
          </a:endParaRPr>
        </a:p>
      </xdr:txBody>
    </xdr:sp>
    <xdr:clientData/>
  </xdr:twoCellAnchor>
  <xdr:twoCellAnchor>
    <xdr:from>
      <xdr:col>19</xdr:col>
      <xdr:colOff>619125</xdr:colOff>
      <xdr:row>115</xdr:row>
      <xdr:rowOff>76199</xdr:rowOff>
    </xdr:from>
    <xdr:to>
      <xdr:col>22</xdr:col>
      <xdr:colOff>523875</xdr:colOff>
      <xdr:row>121</xdr:row>
      <xdr:rowOff>47625</xdr:rowOff>
    </xdr:to>
    <xdr:sp macro="" textlink="">
      <xdr:nvSpPr>
        <xdr:cNvPr id="46" name="線吹き出し 1 (枠付き) 45">
          <a:extLst>
            <a:ext uri="{FF2B5EF4-FFF2-40B4-BE49-F238E27FC236}">
              <a16:creationId xmlns:a16="http://schemas.microsoft.com/office/drawing/2014/main" id="{00000000-0008-0000-0500-00002E000000}"/>
            </a:ext>
          </a:extLst>
        </xdr:cNvPr>
        <xdr:cNvSpPr/>
      </xdr:nvSpPr>
      <xdr:spPr>
        <a:xfrm>
          <a:off x="13649325" y="19792949"/>
          <a:ext cx="1962150" cy="1000126"/>
        </a:xfrm>
        <a:prstGeom prst="borderCallout1">
          <a:avLst>
            <a:gd name="adj1" fmla="val -33268"/>
            <a:gd name="adj2" fmla="val -48703"/>
            <a:gd name="adj3" fmla="val 17759"/>
            <a:gd name="adj4" fmla="val -2949"/>
          </a:avLst>
        </a:prstGeom>
        <a:solidFill>
          <a:srgbClr val="FFFFCC"/>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en-US" sz="1100" b="0" i="0" u="none" strike="noStrike">
              <a:solidFill>
                <a:srgbClr val="FF0000"/>
              </a:solidFill>
              <a:effectLst/>
              <a:latin typeface="+mn-lt"/>
              <a:ea typeface="+mn-ea"/>
              <a:cs typeface="+mn-cs"/>
            </a:rPr>
            <a:t>製作担当者は、補装具費支給制度で、義肢・装具・姿勢保持装置を製作する義肢装具士もくは技術者が担当してください。</a:t>
          </a:r>
          <a:endParaRPr lang="en-US" altLang="ja-JP" sz="1100" b="0" i="0" u="none" strike="noStrike">
            <a:solidFill>
              <a:srgbClr val="FF0000"/>
            </a:solidFill>
            <a:effectLst/>
            <a:latin typeface="+mn-lt"/>
            <a:ea typeface="+mn-ea"/>
            <a:cs typeface="+mn-cs"/>
          </a:endParaRPr>
        </a:p>
      </xdr:txBody>
    </xdr:sp>
    <xdr:clientData/>
  </xdr:twoCellAnchor>
  <xdr:twoCellAnchor>
    <xdr:from>
      <xdr:col>20</xdr:col>
      <xdr:colOff>161925</xdr:colOff>
      <xdr:row>135</xdr:row>
      <xdr:rowOff>161924</xdr:rowOff>
    </xdr:from>
    <xdr:to>
      <xdr:col>23</xdr:col>
      <xdr:colOff>47625</xdr:colOff>
      <xdr:row>142</xdr:row>
      <xdr:rowOff>0</xdr:rowOff>
    </xdr:to>
    <xdr:sp macro="" textlink="">
      <xdr:nvSpPr>
        <xdr:cNvPr id="47" name="線吹き出し 1 (枠付き) 46">
          <a:extLst>
            <a:ext uri="{FF2B5EF4-FFF2-40B4-BE49-F238E27FC236}">
              <a16:creationId xmlns:a16="http://schemas.microsoft.com/office/drawing/2014/main" id="{00000000-0008-0000-0500-00002F000000}"/>
            </a:ext>
          </a:extLst>
        </xdr:cNvPr>
        <xdr:cNvSpPr/>
      </xdr:nvSpPr>
      <xdr:spPr>
        <a:xfrm>
          <a:off x="13877925" y="23307674"/>
          <a:ext cx="1943100" cy="1038226"/>
        </a:xfrm>
        <a:prstGeom prst="borderCallout1">
          <a:avLst>
            <a:gd name="adj1" fmla="val -8908"/>
            <a:gd name="adj2" fmla="val -56955"/>
            <a:gd name="adj3" fmla="val 43893"/>
            <a:gd name="adj4" fmla="val -3963"/>
          </a:avLst>
        </a:prstGeom>
        <a:solidFill>
          <a:srgbClr val="FFFFCC"/>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en-US" sz="1100" b="0" i="0" u="none" strike="noStrike">
              <a:solidFill>
                <a:srgbClr val="FF0000"/>
              </a:solidFill>
              <a:effectLst/>
              <a:latin typeface="+mn-lt"/>
              <a:ea typeface="+mn-ea"/>
              <a:cs typeface="+mn-cs"/>
            </a:rPr>
            <a:t>義肢・装具・姿勢保持装置の処方や訓練に携わる。医師、理学療法士、作業療法士、義肢装具士のいずれかの専門職が担当してください。</a:t>
          </a:r>
          <a:endParaRPr lang="en-US" altLang="ja-JP" sz="1100" b="0" i="0" u="none" strike="noStrike">
            <a:solidFill>
              <a:srgbClr val="FF0000"/>
            </a:solidFill>
            <a:effectLst/>
            <a:latin typeface="+mn-lt"/>
            <a:ea typeface="+mn-ea"/>
            <a:cs typeface="+mn-cs"/>
          </a:endParaRPr>
        </a:p>
      </xdr:txBody>
    </xdr:sp>
    <xdr:clientData/>
  </xdr:twoCellAnchor>
  <xdr:twoCellAnchor>
    <xdr:from>
      <xdr:col>19</xdr:col>
      <xdr:colOff>561974</xdr:colOff>
      <xdr:row>124</xdr:row>
      <xdr:rowOff>38099</xdr:rowOff>
    </xdr:from>
    <xdr:to>
      <xdr:col>24</xdr:col>
      <xdr:colOff>444500</xdr:colOff>
      <xdr:row>130</xdr:row>
      <xdr:rowOff>101600</xdr:rowOff>
    </xdr:to>
    <xdr:sp macro="" textlink="">
      <xdr:nvSpPr>
        <xdr:cNvPr id="48" name="線吹き出し 1 (枠付き) 47">
          <a:extLst>
            <a:ext uri="{FF2B5EF4-FFF2-40B4-BE49-F238E27FC236}">
              <a16:creationId xmlns:a16="http://schemas.microsoft.com/office/drawing/2014/main" id="{00000000-0008-0000-0500-000030000000}"/>
            </a:ext>
          </a:extLst>
        </xdr:cNvPr>
        <xdr:cNvSpPr/>
      </xdr:nvSpPr>
      <xdr:spPr>
        <a:xfrm>
          <a:off x="12144374" y="20510499"/>
          <a:ext cx="2930526" cy="1054101"/>
        </a:xfrm>
        <a:prstGeom prst="borderCallout1">
          <a:avLst>
            <a:gd name="adj1" fmla="val 59303"/>
            <a:gd name="adj2" fmla="val -34653"/>
            <a:gd name="adj3" fmla="val 39277"/>
            <a:gd name="adj4" fmla="val -844"/>
          </a:avLst>
        </a:prstGeom>
        <a:solidFill>
          <a:srgbClr val="FFFFCC"/>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en-US" sz="1100" b="0" i="0" u="none" strike="noStrike">
              <a:solidFill>
                <a:srgbClr val="FF0000"/>
              </a:solidFill>
              <a:effectLst/>
              <a:latin typeface="+mn-lt"/>
              <a:ea typeface="+mn-ea"/>
              <a:cs typeface="+mn-cs"/>
            </a:rPr>
            <a:t>必ず、フィールドテスト評価終了日以降に評価してください。</a:t>
          </a:r>
          <a:r>
            <a:rPr lang="ja-JP" altLang="ja-JP" sz="1100" b="0" i="0">
              <a:solidFill>
                <a:srgbClr val="FF0000"/>
              </a:solidFill>
              <a:effectLst/>
              <a:latin typeface="+mn-lt"/>
              <a:ea typeface="+mn-ea"/>
              <a:cs typeface="+mn-cs"/>
            </a:rPr>
            <a:t>「 </a:t>
          </a:r>
          <a:r>
            <a:rPr lang="en-US" altLang="ja-JP" sz="1100" b="0" i="0">
              <a:solidFill>
                <a:srgbClr val="FF0000"/>
              </a:solidFill>
              <a:effectLst/>
              <a:latin typeface="+mn-lt"/>
              <a:ea typeface="+mn-ea"/>
              <a:cs typeface="+mn-cs"/>
            </a:rPr>
            <a:t>????/??/?? </a:t>
          </a:r>
          <a:r>
            <a:rPr lang="ja-JP" altLang="ja-JP" sz="1100" b="0" i="0">
              <a:solidFill>
                <a:srgbClr val="FF0000"/>
              </a:solidFill>
              <a:effectLst/>
              <a:latin typeface="+mn-lt"/>
              <a:ea typeface="+mn-ea"/>
              <a:cs typeface="+mn-cs"/>
            </a:rPr>
            <a:t>」の</a:t>
          </a:r>
          <a:r>
            <a:rPr lang="ja-JP" altLang="en-US" sz="1100" b="0" i="0">
              <a:solidFill>
                <a:srgbClr val="FF0000"/>
              </a:solidFill>
              <a:effectLst/>
              <a:latin typeface="+mn-lt"/>
              <a:ea typeface="+mn-ea"/>
              <a:cs typeface="+mn-cs"/>
            </a:rPr>
            <a:t>型式で</a:t>
          </a:r>
          <a:r>
            <a:rPr lang="ja-JP" altLang="ja-JP" sz="1100" b="0" i="0">
              <a:solidFill>
                <a:srgbClr val="FF0000"/>
              </a:solidFill>
              <a:effectLst/>
              <a:latin typeface="+mn-lt"/>
              <a:ea typeface="+mn-ea"/>
              <a:cs typeface="+mn-cs"/>
            </a:rPr>
            <a:t>入力してください</a:t>
          </a:r>
          <a:r>
            <a:rPr lang="ja-JP" altLang="en-US" sz="1100" b="0" i="0">
              <a:solidFill>
                <a:srgbClr val="FF0000"/>
              </a:solidFill>
              <a:effectLst/>
              <a:latin typeface="+mn-lt"/>
              <a:ea typeface="+mn-ea"/>
              <a:cs typeface="+mn-cs"/>
            </a:rPr>
            <a:t>。</a:t>
          </a:r>
          <a:endParaRPr lang="ja-JP" altLang="ja-JP">
            <a:effectLst/>
          </a:endParaRPr>
        </a:p>
        <a:p>
          <a:pPr algn="l"/>
          <a:r>
            <a:rPr lang="ja-JP" altLang="en-US" sz="1100" b="0" i="0" u="none" strike="noStrike">
              <a:solidFill>
                <a:srgbClr val="FF0000"/>
              </a:solidFill>
              <a:effectLst/>
              <a:latin typeface="+mn-lt"/>
              <a:ea typeface="+mn-ea"/>
              <a:cs typeface="+mn-cs"/>
            </a:rPr>
            <a:t>使用開始日から使用終了日までの間に評価を行ってください。</a:t>
          </a:r>
          <a:endParaRPr lang="en-US" altLang="ja-JP" sz="1100" b="0" i="0" u="none" strike="noStrike">
            <a:solidFill>
              <a:srgbClr val="FF0000"/>
            </a:solidFill>
            <a:effectLst/>
            <a:latin typeface="+mn-lt"/>
            <a:ea typeface="+mn-ea"/>
            <a:cs typeface="+mn-cs"/>
          </a:endParaRPr>
        </a:p>
      </xdr:txBody>
    </xdr:sp>
    <xdr:clientData/>
  </xdr:twoCellAnchor>
  <xdr:twoCellAnchor>
    <xdr:from>
      <xdr:col>19</xdr:col>
      <xdr:colOff>495300</xdr:colOff>
      <xdr:row>144</xdr:row>
      <xdr:rowOff>57149</xdr:rowOff>
    </xdr:from>
    <xdr:to>
      <xdr:col>24</xdr:col>
      <xdr:colOff>546100</xdr:colOff>
      <xdr:row>152</xdr:row>
      <xdr:rowOff>63500</xdr:rowOff>
    </xdr:to>
    <xdr:sp macro="" textlink="">
      <xdr:nvSpPr>
        <xdr:cNvPr id="49" name="線吹き出し 1 (枠付き) 48">
          <a:extLst>
            <a:ext uri="{FF2B5EF4-FFF2-40B4-BE49-F238E27FC236}">
              <a16:creationId xmlns:a16="http://schemas.microsoft.com/office/drawing/2014/main" id="{00000000-0008-0000-0500-000031000000}"/>
            </a:ext>
          </a:extLst>
        </xdr:cNvPr>
        <xdr:cNvSpPr/>
      </xdr:nvSpPr>
      <xdr:spPr>
        <a:xfrm>
          <a:off x="12077700" y="23831549"/>
          <a:ext cx="3098800" cy="1327151"/>
        </a:xfrm>
        <a:prstGeom prst="borderCallout1">
          <a:avLst>
            <a:gd name="adj1" fmla="val 80519"/>
            <a:gd name="adj2" fmla="val -27331"/>
            <a:gd name="adj3" fmla="val 54009"/>
            <a:gd name="adj4" fmla="val -2425"/>
          </a:avLst>
        </a:prstGeom>
        <a:solidFill>
          <a:srgbClr val="FFFFCC"/>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en-US" sz="1100" b="0" i="0" u="none" strike="noStrike">
              <a:solidFill>
                <a:srgbClr val="FF0000"/>
              </a:solidFill>
              <a:effectLst/>
              <a:latin typeface="+mn-lt"/>
              <a:ea typeface="+mn-ea"/>
              <a:cs typeface="+mn-cs"/>
            </a:rPr>
            <a:t>フィールドテスト評価者の最終評価日以降に被験者が当該部品を使い続けていても、フィールドテスト評価の実使用日数にカウントされません。</a:t>
          </a:r>
          <a:endParaRPr lang="en-US" altLang="ja-JP" sz="1100" b="0" i="0" u="none" strike="noStrike">
            <a:solidFill>
              <a:srgbClr val="FF0000"/>
            </a:solidFill>
            <a:effectLst/>
            <a:latin typeface="+mn-lt"/>
            <a:ea typeface="+mn-ea"/>
            <a:cs typeface="+mn-cs"/>
          </a:endParaRPr>
        </a:p>
        <a:p>
          <a:pPr algn="l"/>
          <a:r>
            <a:rPr lang="ja-JP" altLang="ja-JP" sz="1100" b="0" i="0">
              <a:solidFill>
                <a:srgbClr val="FF0000"/>
              </a:solidFill>
              <a:effectLst/>
              <a:latin typeface="+mn-lt"/>
              <a:ea typeface="+mn-ea"/>
              <a:cs typeface="+mn-cs"/>
            </a:rPr>
            <a:t>「 </a:t>
          </a:r>
          <a:r>
            <a:rPr lang="en-US" altLang="ja-JP" sz="1100" b="0" i="0">
              <a:solidFill>
                <a:srgbClr val="FF0000"/>
              </a:solidFill>
              <a:effectLst/>
              <a:latin typeface="+mn-lt"/>
              <a:ea typeface="+mn-ea"/>
              <a:cs typeface="+mn-cs"/>
            </a:rPr>
            <a:t>????/??/?? </a:t>
          </a:r>
          <a:r>
            <a:rPr lang="ja-JP" altLang="ja-JP" sz="1100" b="0" i="0">
              <a:solidFill>
                <a:srgbClr val="FF0000"/>
              </a:solidFill>
              <a:effectLst/>
              <a:latin typeface="+mn-lt"/>
              <a:ea typeface="+mn-ea"/>
              <a:cs typeface="+mn-cs"/>
            </a:rPr>
            <a:t>」の</a:t>
          </a:r>
          <a:r>
            <a:rPr lang="ja-JP" altLang="en-US" sz="1100" b="0" i="0">
              <a:solidFill>
                <a:srgbClr val="FF0000"/>
              </a:solidFill>
              <a:effectLst/>
              <a:latin typeface="+mn-lt"/>
              <a:ea typeface="+mn-ea"/>
              <a:cs typeface="+mn-cs"/>
            </a:rPr>
            <a:t>型式で</a:t>
          </a:r>
          <a:r>
            <a:rPr lang="ja-JP" altLang="ja-JP" sz="1100" b="0" i="0">
              <a:solidFill>
                <a:srgbClr val="FF0000"/>
              </a:solidFill>
              <a:effectLst/>
              <a:latin typeface="+mn-lt"/>
              <a:ea typeface="+mn-ea"/>
              <a:cs typeface="+mn-cs"/>
            </a:rPr>
            <a:t>入力してください</a:t>
          </a:r>
          <a:r>
            <a:rPr lang="ja-JP" altLang="en-US" sz="1100" b="0" i="0">
              <a:solidFill>
                <a:srgbClr val="FF0000"/>
              </a:solidFill>
              <a:effectLst/>
              <a:latin typeface="+mn-lt"/>
              <a:ea typeface="+mn-ea"/>
              <a:cs typeface="+mn-cs"/>
            </a:rPr>
            <a:t>。</a:t>
          </a:r>
          <a:endParaRPr lang="en-US" altLang="ja-JP" sz="1100" b="0" i="0">
            <a:solidFill>
              <a:schemeClr val="lt1"/>
            </a:solidFill>
            <a:effectLst/>
            <a:latin typeface="+mn-lt"/>
            <a:ea typeface="+mn-ea"/>
            <a:cs typeface="+mn-cs"/>
          </a:endParaRPr>
        </a:p>
        <a:p>
          <a:pPr algn="l"/>
          <a:r>
            <a:rPr lang="ja-JP" altLang="en-US" sz="1100" b="0" i="0">
              <a:solidFill>
                <a:srgbClr val="FF0000"/>
              </a:solidFill>
              <a:effectLst/>
              <a:latin typeface="+mn-lt"/>
              <a:ea typeface="+mn-ea"/>
              <a:cs typeface="+mn-cs"/>
            </a:rPr>
            <a:t>使用開始日から使用終了日までの間に評価を行ってください。</a:t>
          </a:r>
          <a:endParaRPr lang="ja-JP" altLang="ja-JP">
            <a:solidFill>
              <a:srgbClr val="FF0000"/>
            </a:solidFill>
            <a:effectLst/>
          </a:endParaRPr>
        </a:p>
        <a:p>
          <a:pPr algn="l"/>
          <a:endParaRPr lang="en-US" altLang="ja-JP" sz="1100" b="0" i="0" u="none" strike="noStrike">
            <a:solidFill>
              <a:srgbClr val="FF0000"/>
            </a:solidFill>
            <a:effectLst/>
            <a:latin typeface="+mn-lt"/>
            <a:ea typeface="+mn-ea"/>
            <a:cs typeface="+mn-cs"/>
          </a:endParaRPr>
        </a:p>
      </xdr:txBody>
    </xdr:sp>
    <xdr:clientData/>
  </xdr:twoCellAnchor>
  <xdr:twoCellAnchor>
    <xdr:from>
      <xdr:col>2</xdr:col>
      <xdr:colOff>142875</xdr:colOff>
      <xdr:row>153</xdr:row>
      <xdr:rowOff>66674</xdr:rowOff>
    </xdr:from>
    <xdr:to>
      <xdr:col>7</xdr:col>
      <xdr:colOff>428625</xdr:colOff>
      <xdr:row>156</xdr:row>
      <xdr:rowOff>133349</xdr:rowOff>
    </xdr:to>
    <xdr:sp macro="" textlink="">
      <xdr:nvSpPr>
        <xdr:cNvPr id="50" name="線吹き出し 1 (枠付き) 49">
          <a:extLst>
            <a:ext uri="{FF2B5EF4-FFF2-40B4-BE49-F238E27FC236}">
              <a16:creationId xmlns:a16="http://schemas.microsoft.com/office/drawing/2014/main" id="{00000000-0008-0000-0500-000032000000}"/>
            </a:ext>
          </a:extLst>
        </xdr:cNvPr>
        <xdr:cNvSpPr/>
      </xdr:nvSpPr>
      <xdr:spPr>
        <a:xfrm>
          <a:off x="1514475" y="26298524"/>
          <a:ext cx="3714750" cy="581025"/>
        </a:xfrm>
        <a:prstGeom prst="borderCallout1">
          <a:avLst>
            <a:gd name="adj1" fmla="val -32056"/>
            <a:gd name="adj2" fmla="val 186452"/>
            <a:gd name="adj3" fmla="val 54902"/>
            <a:gd name="adj4" fmla="val 100449"/>
          </a:avLst>
        </a:prstGeom>
        <a:solidFill>
          <a:srgbClr val="FFFFCC"/>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altLang="ja-JP" sz="1100" b="0" i="0" u="none" strike="noStrike">
              <a:solidFill>
                <a:srgbClr val="FF0000"/>
              </a:solidFill>
              <a:effectLst/>
              <a:latin typeface="+mn-lt"/>
              <a:ea typeface="+mn-ea"/>
              <a:cs typeface="+mn-cs"/>
            </a:rPr>
            <a:t>【</a:t>
          </a:r>
          <a:r>
            <a:rPr lang="ja-JP" altLang="en-US" sz="1100" b="0" i="0" u="none" strike="noStrike">
              <a:solidFill>
                <a:srgbClr val="FF0000"/>
              </a:solidFill>
              <a:effectLst/>
              <a:latin typeface="+mn-lt"/>
              <a:ea typeface="+mn-ea"/>
              <a:cs typeface="+mn-cs"/>
            </a:rPr>
            <a:t>入力用</a:t>
          </a:r>
          <a:r>
            <a:rPr lang="en-US" altLang="ja-JP" sz="1100" b="0" i="0" u="none" strike="noStrike">
              <a:solidFill>
                <a:srgbClr val="FF0000"/>
              </a:solidFill>
              <a:effectLst/>
              <a:latin typeface="+mn-lt"/>
              <a:ea typeface="+mn-ea"/>
              <a:cs typeface="+mn-cs"/>
            </a:rPr>
            <a:t>】</a:t>
          </a:r>
          <a:r>
            <a:rPr lang="ja-JP" altLang="en-US" sz="1100" b="0" i="0" u="none" strike="noStrike">
              <a:solidFill>
                <a:srgbClr val="FF0000"/>
              </a:solidFill>
              <a:effectLst/>
              <a:latin typeface="+mn-lt"/>
              <a:ea typeface="+mn-ea"/>
              <a:cs typeface="+mn-cs"/>
            </a:rPr>
            <a:t>入力用フォーム で入力した「申請事業者名」と　「申請番号」が表示されます。</a:t>
          </a:r>
          <a:endParaRPr lang="en-US" altLang="ja-JP" sz="1100" b="0" i="0" u="none" strike="noStrike">
            <a:solidFill>
              <a:srgbClr val="FF0000"/>
            </a:solidFill>
            <a:effectLst/>
            <a:latin typeface="+mn-lt"/>
            <a:ea typeface="+mn-ea"/>
            <a:cs typeface="+mn-cs"/>
          </a:endParaRPr>
        </a:p>
      </xdr:txBody>
    </xdr:sp>
    <xdr:clientData/>
  </xdr:twoCellAnchor>
  <xdr:twoCellAnchor>
    <xdr:from>
      <xdr:col>21</xdr:col>
      <xdr:colOff>57150</xdr:colOff>
      <xdr:row>8</xdr:row>
      <xdr:rowOff>57150</xdr:rowOff>
    </xdr:from>
    <xdr:to>
      <xdr:col>24</xdr:col>
      <xdr:colOff>400050</xdr:colOff>
      <xdr:row>12</xdr:row>
      <xdr:rowOff>9526</xdr:rowOff>
    </xdr:to>
    <xdr:sp macro="" textlink="">
      <xdr:nvSpPr>
        <xdr:cNvPr id="51" name="線吹き出し 1 (枠付き) 50">
          <a:extLst>
            <a:ext uri="{FF2B5EF4-FFF2-40B4-BE49-F238E27FC236}">
              <a16:creationId xmlns:a16="http://schemas.microsoft.com/office/drawing/2014/main" id="{00000000-0008-0000-0500-000033000000}"/>
            </a:ext>
          </a:extLst>
        </xdr:cNvPr>
        <xdr:cNvSpPr/>
      </xdr:nvSpPr>
      <xdr:spPr>
        <a:xfrm>
          <a:off x="14458950" y="1428750"/>
          <a:ext cx="2400300" cy="638176"/>
        </a:xfrm>
        <a:prstGeom prst="borderCallout1">
          <a:avLst>
            <a:gd name="adj1" fmla="val 159791"/>
            <a:gd name="adj2" fmla="val -20050"/>
            <a:gd name="adj3" fmla="val 52933"/>
            <a:gd name="adj4" fmla="val -3950"/>
          </a:avLst>
        </a:prstGeom>
        <a:solidFill>
          <a:srgbClr val="FFFFCC"/>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全ての入力が完了すると黒字で「</a:t>
          </a:r>
          <a:r>
            <a:rPr kumimoji="1" lang="ja-JP" altLang="en-US" sz="1100">
              <a:solidFill>
                <a:schemeClr val="tx1"/>
              </a:solidFill>
            </a:rPr>
            <a:t>未入力はありません。</a:t>
          </a:r>
          <a:r>
            <a:rPr kumimoji="1" lang="ja-JP" altLang="en-US" sz="1100">
              <a:solidFill>
                <a:srgbClr val="FF0000"/>
              </a:solidFill>
            </a:rPr>
            <a:t>」に変わります。</a:t>
          </a:r>
          <a:endParaRPr kumimoji="1" lang="en-US" altLang="ja-JP" sz="1100">
            <a:solidFill>
              <a:srgbClr val="FF0000"/>
            </a:solidFill>
          </a:endParaRPr>
        </a:p>
      </xdr:txBody>
    </xdr:sp>
    <xdr:clientData/>
  </xdr:twoCellAnchor>
  <xdr:twoCellAnchor>
    <xdr:from>
      <xdr:col>21</xdr:col>
      <xdr:colOff>190500</xdr:colOff>
      <xdr:row>18</xdr:row>
      <xdr:rowOff>104775</xdr:rowOff>
    </xdr:from>
    <xdr:to>
      <xdr:col>24</xdr:col>
      <xdr:colOff>533400</xdr:colOff>
      <xdr:row>22</xdr:row>
      <xdr:rowOff>57151</xdr:rowOff>
    </xdr:to>
    <xdr:sp macro="" textlink="">
      <xdr:nvSpPr>
        <xdr:cNvPr id="52" name="線吹き出し 1 (枠付き) 51">
          <a:extLst>
            <a:ext uri="{FF2B5EF4-FFF2-40B4-BE49-F238E27FC236}">
              <a16:creationId xmlns:a16="http://schemas.microsoft.com/office/drawing/2014/main" id="{00000000-0008-0000-0500-000034000000}"/>
            </a:ext>
          </a:extLst>
        </xdr:cNvPr>
        <xdr:cNvSpPr/>
      </xdr:nvSpPr>
      <xdr:spPr>
        <a:xfrm>
          <a:off x="14592300" y="3190875"/>
          <a:ext cx="2400300" cy="638176"/>
        </a:xfrm>
        <a:prstGeom prst="borderCallout1">
          <a:avLst>
            <a:gd name="adj1" fmla="val 67254"/>
            <a:gd name="adj2" fmla="val -55367"/>
            <a:gd name="adj3" fmla="val 52933"/>
            <a:gd name="adj4" fmla="val -3950"/>
          </a:avLst>
        </a:prstGeom>
        <a:solidFill>
          <a:srgbClr val="FFFFCC"/>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未入力がある場合、未入力セルのある行の</a:t>
          </a:r>
          <a:r>
            <a:rPr kumimoji="1" lang="en-US" altLang="ja-JP" sz="1100">
              <a:solidFill>
                <a:srgbClr val="FF0000"/>
              </a:solidFill>
            </a:rPr>
            <a:t>AH</a:t>
          </a:r>
          <a:r>
            <a:rPr kumimoji="1" lang="ja-JP" altLang="en-US" sz="1100">
              <a:solidFill>
                <a:srgbClr val="FF0000"/>
              </a:solidFill>
            </a:rPr>
            <a:t>列に「</a:t>
          </a:r>
          <a:r>
            <a:rPr kumimoji="1" lang="en-US" altLang="ja-JP" sz="1100">
              <a:solidFill>
                <a:srgbClr val="FF0000"/>
              </a:solidFill>
            </a:rPr>
            <a:t>※</a:t>
          </a:r>
          <a:r>
            <a:rPr kumimoji="1" lang="ja-JP" altLang="en-US" sz="1100">
              <a:solidFill>
                <a:srgbClr val="FF0000"/>
              </a:solidFill>
            </a:rPr>
            <a:t>」が表示されます。</a:t>
          </a:r>
          <a:endParaRPr kumimoji="1" lang="en-US" altLang="ja-JP" sz="1100">
            <a:solidFill>
              <a:srgbClr val="FF0000"/>
            </a:solidFill>
          </a:endParaRPr>
        </a:p>
      </xdr:txBody>
    </xdr:sp>
    <xdr:clientData/>
  </xdr:twoCellAnchor>
  <xdr:twoCellAnchor>
    <xdr:from>
      <xdr:col>20</xdr:col>
      <xdr:colOff>485775</xdr:colOff>
      <xdr:row>27</xdr:row>
      <xdr:rowOff>161924</xdr:rowOff>
    </xdr:from>
    <xdr:to>
      <xdr:col>24</xdr:col>
      <xdr:colOff>142875</xdr:colOff>
      <xdr:row>32</xdr:row>
      <xdr:rowOff>171449</xdr:rowOff>
    </xdr:to>
    <xdr:sp macro="" textlink="">
      <xdr:nvSpPr>
        <xdr:cNvPr id="53" name="線吹き出し 1 (枠付き) 52">
          <a:extLst>
            <a:ext uri="{FF2B5EF4-FFF2-40B4-BE49-F238E27FC236}">
              <a16:creationId xmlns:a16="http://schemas.microsoft.com/office/drawing/2014/main" id="{00000000-0008-0000-0500-000035000000}"/>
            </a:ext>
          </a:extLst>
        </xdr:cNvPr>
        <xdr:cNvSpPr/>
      </xdr:nvSpPr>
      <xdr:spPr>
        <a:xfrm>
          <a:off x="14201775" y="4791074"/>
          <a:ext cx="2400300" cy="866775"/>
        </a:xfrm>
        <a:prstGeom prst="borderCallout1">
          <a:avLst>
            <a:gd name="adj1" fmla="val -87969"/>
            <a:gd name="adj2" fmla="val -14890"/>
            <a:gd name="adj3" fmla="val 52933"/>
            <a:gd name="adj4" fmla="val -3950"/>
          </a:avLst>
        </a:prstGeom>
        <a:solidFill>
          <a:srgbClr val="FFFFCC"/>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入力が完了すると、</a:t>
          </a:r>
          <a:r>
            <a:rPr kumimoji="1" lang="ja-JP" altLang="en-US" sz="1100">
              <a:solidFill>
                <a:schemeClr val="tx1"/>
              </a:solidFill>
            </a:rPr>
            <a:t>「</a:t>
          </a:r>
          <a:r>
            <a:rPr kumimoji="1" lang="en-US" altLang="ja-JP" sz="1100">
              <a:solidFill>
                <a:schemeClr val="tx1"/>
              </a:solidFill>
            </a:rPr>
            <a:t>OK</a:t>
          </a:r>
          <a:r>
            <a:rPr kumimoji="1" lang="ja-JP" altLang="en-US" sz="1100">
              <a:solidFill>
                <a:schemeClr val="tx1"/>
              </a:solidFill>
            </a:rPr>
            <a:t>」に</a:t>
          </a:r>
          <a:r>
            <a:rPr kumimoji="1" lang="ja-JP" altLang="en-US" sz="1100">
              <a:solidFill>
                <a:srgbClr val="FF0000"/>
              </a:solidFill>
            </a:rPr>
            <a:t>変わりますが、入力内容を確認するものではありません。申請者で「正しい入力がされているかご確認ください。」</a:t>
          </a:r>
          <a:endParaRPr kumimoji="1" lang="en-US" altLang="ja-JP" sz="1100">
            <a:solidFill>
              <a:srgbClr val="FF0000"/>
            </a:solidFill>
          </a:endParaRPr>
        </a:p>
      </xdr:txBody>
    </xdr:sp>
    <xdr:clientData/>
  </xdr:twoCellAnchor>
  <xdr:twoCellAnchor>
    <xdr:from>
      <xdr:col>3</xdr:col>
      <xdr:colOff>581025</xdr:colOff>
      <xdr:row>72</xdr:row>
      <xdr:rowOff>95249</xdr:rowOff>
    </xdr:from>
    <xdr:to>
      <xdr:col>9</xdr:col>
      <xdr:colOff>180975</xdr:colOff>
      <xdr:row>75</xdr:row>
      <xdr:rowOff>161924</xdr:rowOff>
    </xdr:to>
    <xdr:sp macro="" textlink="">
      <xdr:nvSpPr>
        <xdr:cNvPr id="54" name="線吹き出し 1 (枠付き) 53">
          <a:extLst>
            <a:ext uri="{FF2B5EF4-FFF2-40B4-BE49-F238E27FC236}">
              <a16:creationId xmlns:a16="http://schemas.microsoft.com/office/drawing/2014/main" id="{00000000-0008-0000-0500-000036000000}"/>
            </a:ext>
          </a:extLst>
        </xdr:cNvPr>
        <xdr:cNvSpPr/>
      </xdr:nvSpPr>
      <xdr:spPr>
        <a:xfrm>
          <a:off x="2638425" y="12439649"/>
          <a:ext cx="3714750" cy="581025"/>
        </a:xfrm>
        <a:prstGeom prst="borderCallout1">
          <a:avLst>
            <a:gd name="adj1" fmla="val 243354"/>
            <a:gd name="adj2" fmla="val 152349"/>
            <a:gd name="adj3" fmla="val 54902"/>
            <a:gd name="adj4" fmla="val 100449"/>
          </a:avLst>
        </a:prstGeom>
        <a:solidFill>
          <a:srgbClr val="FFFFCC"/>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altLang="ja-JP" sz="1100" b="0" i="0" u="none" strike="noStrike">
              <a:solidFill>
                <a:srgbClr val="FF0000"/>
              </a:solidFill>
              <a:effectLst/>
              <a:latin typeface="+mn-lt"/>
              <a:ea typeface="+mn-ea"/>
              <a:cs typeface="+mn-cs"/>
            </a:rPr>
            <a:t>【</a:t>
          </a:r>
          <a:r>
            <a:rPr lang="ja-JP" altLang="en-US" sz="1100" b="0" i="0" u="none" strike="noStrike">
              <a:solidFill>
                <a:srgbClr val="FF0000"/>
              </a:solidFill>
              <a:effectLst/>
              <a:latin typeface="+mn-lt"/>
              <a:ea typeface="+mn-ea"/>
              <a:cs typeface="+mn-cs"/>
            </a:rPr>
            <a:t>入力用</a:t>
          </a:r>
          <a:r>
            <a:rPr lang="en-US" altLang="ja-JP" sz="1100" b="0" i="0" u="none" strike="noStrike">
              <a:solidFill>
                <a:srgbClr val="FF0000"/>
              </a:solidFill>
              <a:effectLst/>
              <a:latin typeface="+mn-lt"/>
              <a:ea typeface="+mn-ea"/>
              <a:cs typeface="+mn-cs"/>
            </a:rPr>
            <a:t>】</a:t>
          </a:r>
          <a:r>
            <a:rPr lang="ja-JP" altLang="en-US" sz="1100" b="0" i="0" u="none" strike="noStrike">
              <a:solidFill>
                <a:srgbClr val="FF0000"/>
              </a:solidFill>
              <a:effectLst/>
              <a:latin typeface="+mn-lt"/>
              <a:ea typeface="+mn-ea"/>
              <a:cs typeface="+mn-cs"/>
            </a:rPr>
            <a:t>入力用フォーム で入力した「申請事業者名」と　「申請番号」が表示されます。</a:t>
          </a:r>
          <a:endParaRPr lang="en-US" altLang="ja-JP" sz="1100" b="0" i="0" u="none" strike="noStrike">
            <a:solidFill>
              <a:srgbClr val="FF0000"/>
            </a:solidFill>
            <a:effectLst/>
            <a:latin typeface="+mn-lt"/>
            <a:ea typeface="+mn-ea"/>
            <a:cs typeface="+mn-cs"/>
          </a:endParaRPr>
        </a:p>
      </xdr:txBody>
    </xdr:sp>
    <xdr:clientData/>
  </xdr:twoCellAnchor>
  <xdr:twoCellAnchor>
    <xdr:from>
      <xdr:col>14</xdr:col>
      <xdr:colOff>209550</xdr:colOff>
      <xdr:row>42</xdr:row>
      <xdr:rowOff>152400</xdr:rowOff>
    </xdr:from>
    <xdr:to>
      <xdr:col>17</xdr:col>
      <xdr:colOff>552450</xdr:colOff>
      <xdr:row>45</xdr:row>
      <xdr:rowOff>114300</xdr:rowOff>
    </xdr:to>
    <xdr:sp macro="" textlink="">
      <xdr:nvSpPr>
        <xdr:cNvPr id="57" name="線吹き出し 1 (枠付き) 56">
          <a:extLst>
            <a:ext uri="{FF2B5EF4-FFF2-40B4-BE49-F238E27FC236}">
              <a16:creationId xmlns:a16="http://schemas.microsoft.com/office/drawing/2014/main" id="{00000000-0008-0000-0500-000039000000}"/>
            </a:ext>
          </a:extLst>
        </xdr:cNvPr>
        <xdr:cNvSpPr/>
      </xdr:nvSpPr>
      <xdr:spPr>
        <a:xfrm>
          <a:off x="9810750" y="7353300"/>
          <a:ext cx="2400300" cy="476250"/>
        </a:xfrm>
        <a:prstGeom prst="borderCallout1">
          <a:avLst>
            <a:gd name="adj1" fmla="val -14233"/>
            <a:gd name="adj2" fmla="val -60923"/>
            <a:gd name="adj3" fmla="val 14490"/>
            <a:gd name="adj4" fmla="val 18"/>
          </a:avLst>
        </a:prstGeom>
        <a:solidFill>
          <a:srgbClr val="FFFFCC"/>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日常使用している補装具から自動入力されます。</a:t>
          </a:r>
          <a:endParaRPr kumimoji="1" lang="en-US" altLang="ja-JP" sz="1100">
            <a:solidFill>
              <a:srgbClr val="FF0000"/>
            </a:solidFill>
          </a:endParaRPr>
        </a:p>
      </xdr:txBody>
    </xdr:sp>
    <xdr:clientData/>
  </xdr:twoCellAnchor>
  <xdr:twoCellAnchor>
    <xdr:from>
      <xdr:col>14</xdr:col>
      <xdr:colOff>247650</xdr:colOff>
      <xdr:row>46</xdr:row>
      <xdr:rowOff>85725</xdr:rowOff>
    </xdr:from>
    <xdr:to>
      <xdr:col>17</xdr:col>
      <xdr:colOff>590550</xdr:colOff>
      <xdr:row>49</xdr:row>
      <xdr:rowOff>47625</xdr:rowOff>
    </xdr:to>
    <xdr:sp macro="" textlink="">
      <xdr:nvSpPr>
        <xdr:cNvPr id="58" name="線吹き出し 1 (枠付き) 57">
          <a:extLst>
            <a:ext uri="{FF2B5EF4-FFF2-40B4-BE49-F238E27FC236}">
              <a16:creationId xmlns:a16="http://schemas.microsoft.com/office/drawing/2014/main" id="{00000000-0008-0000-0500-00003A000000}"/>
            </a:ext>
          </a:extLst>
        </xdr:cNvPr>
        <xdr:cNvSpPr/>
      </xdr:nvSpPr>
      <xdr:spPr>
        <a:xfrm>
          <a:off x="9848850" y="7972425"/>
          <a:ext cx="2400300" cy="476250"/>
        </a:xfrm>
        <a:prstGeom prst="borderCallout1">
          <a:avLst>
            <a:gd name="adj1" fmla="val -14233"/>
            <a:gd name="adj2" fmla="val -60923"/>
            <a:gd name="adj3" fmla="val 14490"/>
            <a:gd name="adj4" fmla="val 18"/>
          </a:avLst>
        </a:prstGeom>
        <a:solidFill>
          <a:srgbClr val="FFFFCC"/>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日常使用している補装具から自動入力されます。</a:t>
          </a:r>
          <a:endParaRPr kumimoji="1" lang="en-US" altLang="ja-JP" sz="1100">
            <a:solidFill>
              <a:srgbClr val="FF0000"/>
            </a:solidFill>
          </a:endParaRPr>
        </a:p>
      </xdr:txBody>
    </xdr:sp>
    <xdr:clientData/>
  </xdr:twoCellAnchor>
  <xdr:twoCellAnchor>
    <xdr:from>
      <xdr:col>19</xdr:col>
      <xdr:colOff>447675</xdr:colOff>
      <xdr:row>85</xdr:row>
      <xdr:rowOff>0</xdr:rowOff>
    </xdr:from>
    <xdr:to>
      <xdr:col>23</xdr:col>
      <xdr:colOff>371475</xdr:colOff>
      <xdr:row>90</xdr:row>
      <xdr:rowOff>133350</xdr:rowOff>
    </xdr:to>
    <xdr:sp macro="" textlink="">
      <xdr:nvSpPr>
        <xdr:cNvPr id="59" name="線吹き出し 1 (枠付き) 58">
          <a:extLst>
            <a:ext uri="{FF2B5EF4-FFF2-40B4-BE49-F238E27FC236}">
              <a16:creationId xmlns:a16="http://schemas.microsoft.com/office/drawing/2014/main" id="{00000000-0008-0000-0500-00003B000000}"/>
            </a:ext>
          </a:extLst>
        </xdr:cNvPr>
        <xdr:cNvSpPr/>
      </xdr:nvSpPr>
      <xdr:spPr>
        <a:xfrm>
          <a:off x="13477875" y="14573250"/>
          <a:ext cx="2667000" cy="990600"/>
        </a:xfrm>
        <a:prstGeom prst="borderCallout1">
          <a:avLst>
            <a:gd name="adj1" fmla="val 44421"/>
            <a:gd name="adj2" fmla="val -58145"/>
            <a:gd name="adj3" fmla="val 14490"/>
            <a:gd name="adj4" fmla="val 18"/>
          </a:avLst>
        </a:prstGeom>
        <a:solidFill>
          <a:srgbClr val="FFFFCC"/>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使用開始日から使用終了日までの期間で、夏休みなどで毎日使用した期間や、病気などで、使用出来なかった時期がある場合には、詳細をお書きください。</a:t>
          </a:r>
          <a:endParaRPr kumimoji="1" lang="en-US" altLang="ja-JP" sz="1100">
            <a:solidFill>
              <a:srgbClr val="FF0000"/>
            </a:solidFill>
          </a:endParaRPr>
        </a:p>
        <a:p>
          <a:pPr algn="l"/>
          <a:endParaRPr kumimoji="1" lang="en-US" altLang="ja-JP" sz="1100">
            <a:solidFill>
              <a:srgbClr val="FF0000"/>
            </a:solidFill>
          </a:endParaRPr>
        </a:p>
      </xdr:txBody>
    </xdr:sp>
    <xdr:clientData/>
  </xdr:twoCellAnchor>
  <xdr:twoCellAnchor>
    <xdr:from>
      <xdr:col>3</xdr:col>
      <xdr:colOff>266700</xdr:colOff>
      <xdr:row>87</xdr:row>
      <xdr:rowOff>104775</xdr:rowOff>
    </xdr:from>
    <xdr:to>
      <xdr:col>8</xdr:col>
      <xdr:colOff>219074</xdr:colOff>
      <xdr:row>89</xdr:row>
      <xdr:rowOff>57151</xdr:rowOff>
    </xdr:to>
    <xdr:sp macro="" textlink="">
      <xdr:nvSpPr>
        <xdr:cNvPr id="60" name="線吹き出し 1 (枠付き) 59">
          <a:extLst>
            <a:ext uri="{FF2B5EF4-FFF2-40B4-BE49-F238E27FC236}">
              <a16:creationId xmlns:a16="http://schemas.microsoft.com/office/drawing/2014/main" id="{00000000-0008-0000-0500-00003C000000}"/>
            </a:ext>
          </a:extLst>
        </xdr:cNvPr>
        <xdr:cNvSpPr/>
      </xdr:nvSpPr>
      <xdr:spPr>
        <a:xfrm>
          <a:off x="2324100" y="15020925"/>
          <a:ext cx="3381374" cy="295276"/>
        </a:xfrm>
        <a:prstGeom prst="borderCallout1">
          <a:avLst>
            <a:gd name="adj1" fmla="val 70414"/>
            <a:gd name="adj2" fmla="val 133053"/>
            <a:gd name="adj3" fmla="val 54902"/>
            <a:gd name="adj4" fmla="val 100449"/>
          </a:avLst>
        </a:prstGeom>
        <a:solidFill>
          <a:srgbClr val="FFFFCC"/>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en-US" sz="1100" b="0" i="0" u="none" strike="noStrike">
              <a:solidFill>
                <a:srgbClr val="FF0000"/>
              </a:solidFill>
              <a:effectLst/>
              <a:latin typeface="+mn-lt"/>
              <a:ea typeface="+mn-ea"/>
              <a:cs typeface="+mn-cs"/>
            </a:rPr>
            <a:t>使用終了日を「 </a:t>
          </a:r>
          <a:r>
            <a:rPr lang="en-US" altLang="ja-JP" sz="1100" b="0" i="0" u="none" strike="noStrike">
              <a:solidFill>
                <a:srgbClr val="FF0000"/>
              </a:solidFill>
              <a:effectLst/>
              <a:latin typeface="+mn-lt"/>
              <a:ea typeface="+mn-ea"/>
              <a:cs typeface="+mn-cs"/>
            </a:rPr>
            <a:t>????/??/?? </a:t>
          </a:r>
          <a:r>
            <a:rPr lang="ja-JP" altLang="en-US" sz="1100" b="0" i="0" u="none" strike="noStrike">
              <a:solidFill>
                <a:srgbClr val="FF0000"/>
              </a:solidFill>
              <a:effectLst/>
              <a:latin typeface="+mn-lt"/>
              <a:ea typeface="+mn-ea"/>
              <a:cs typeface="+mn-cs"/>
            </a:rPr>
            <a:t>」の書式で入力してください。</a:t>
          </a:r>
          <a:endParaRPr kumimoji="1" lang="en-US" altLang="ja-JP" sz="1100">
            <a:solidFill>
              <a:srgbClr val="FF0000"/>
            </a:solidFill>
          </a:endParaRPr>
        </a:p>
      </xdr:txBody>
    </xdr:sp>
    <xdr:clientData/>
  </xdr:twoCellAnchor>
  <xdr:twoCellAnchor>
    <xdr:from>
      <xdr:col>3</xdr:col>
      <xdr:colOff>409575</xdr:colOff>
      <xdr:row>121</xdr:row>
      <xdr:rowOff>171449</xdr:rowOff>
    </xdr:from>
    <xdr:to>
      <xdr:col>9</xdr:col>
      <xdr:colOff>9525</xdr:colOff>
      <xdr:row>125</xdr:row>
      <xdr:rowOff>66674</xdr:rowOff>
    </xdr:to>
    <xdr:sp macro="" textlink="">
      <xdr:nvSpPr>
        <xdr:cNvPr id="61" name="線吹き出し 1 (枠付き) 60">
          <a:extLst>
            <a:ext uri="{FF2B5EF4-FFF2-40B4-BE49-F238E27FC236}">
              <a16:creationId xmlns:a16="http://schemas.microsoft.com/office/drawing/2014/main" id="{00000000-0008-0000-0500-00003D000000}"/>
            </a:ext>
          </a:extLst>
        </xdr:cNvPr>
        <xdr:cNvSpPr/>
      </xdr:nvSpPr>
      <xdr:spPr>
        <a:xfrm>
          <a:off x="2466975" y="20916899"/>
          <a:ext cx="3714750" cy="581025"/>
        </a:xfrm>
        <a:prstGeom prst="borderCallout1">
          <a:avLst>
            <a:gd name="adj1" fmla="val -266482"/>
            <a:gd name="adj2" fmla="val 142093"/>
            <a:gd name="adj3" fmla="val 54902"/>
            <a:gd name="adj4" fmla="val 100449"/>
          </a:avLst>
        </a:prstGeom>
        <a:solidFill>
          <a:srgbClr val="FFFFCC"/>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en-US" sz="1100" b="0" i="0" u="none" strike="noStrike">
              <a:solidFill>
                <a:srgbClr val="FF0000"/>
              </a:solidFill>
              <a:effectLst/>
              <a:latin typeface="+mn-lt"/>
              <a:ea typeface="+mn-ea"/>
              <a:cs typeface="+mn-cs"/>
            </a:rPr>
            <a:t>同じ方が記入されている際には、セルが赤く表示されます。</a:t>
          </a:r>
          <a:endParaRPr lang="ja-JP" altLang="ja-JP">
            <a:effectLst/>
          </a:endParaRPr>
        </a:p>
        <a:p>
          <a:pPr algn="l"/>
          <a:r>
            <a:rPr lang="ja-JP" altLang="en-US" sz="1100" b="0" i="0" u="none" strike="noStrike">
              <a:solidFill>
                <a:srgbClr val="FF0000"/>
              </a:solidFill>
              <a:effectLst/>
              <a:latin typeface="+mn-lt"/>
              <a:ea typeface="+mn-ea"/>
              <a:cs typeface="+mn-cs"/>
            </a:rPr>
            <a:t>兼務することができません、要件をご確認ください。</a:t>
          </a:r>
          <a:endParaRPr lang="en-US" altLang="ja-JP" sz="1100" b="0" i="0" u="none" strike="noStrike">
            <a:solidFill>
              <a:srgbClr val="FF0000"/>
            </a:solidFill>
            <a:effectLst/>
            <a:latin typeface="+mn-lt"/>
            <a:ea typeface="+mn-ea"/>
            <a:cs typeface="+mn-cs"/>
          </a:endParaRPr>
        </a:p>
      </xdr:txBody>
    </xdr:sp>
    <xdr:clientData/>
  </xdr:twoCellAnchor>
  <xdr:twoCellAnchor>
    <xdr:from>
      <xdr:col>9</xdr:col>
      <xdr:colOff>9525</xdr:colOff>
      <xdr:row>123</xdr:row>
      <xdr:rowOff>119062</xdr:rowOff>
    </xdr:from>
    <xdr:to>
      <xdr:col>11</xdr:col>
      <xdr:colOff>238125</xdr:colOff>
      <xdr:row>135</xdr:row>
      <xdr:rowOff>66675</xdr:rowOff>
    </xdr:to>
    <xdr:cxnSp macro="">
      <xdr:nvCxnSpPr>
        <xdr:cNvPr id="63" name="直線コネクタ 62">
          <a:extLst>
            <a:ext uri="{FF2B5EF4-FFF2-40B4-BE49-F238E27FC236}">
              <a16:creationId xmlns:a16="http://schemas.microsoft.com/office/drawing/2014/main" id="{00000000-0008-0000-0500-00003F000000}"/>
            </a:ext>
          </a:extLst>
        </xdr:cNvPr>
        <xdr:cNvCxnSpPr>
          <a:stCxn id="61" idx="0"/>
        </xdr:cNvCxnSpPr>
      </xdr:nvCxnSpPr>
      <xdr:spPr>
        <a:xfrm>
          <a:off x="6181725" y="21207412"/>
          <a:ext cx="1600200" cy="2005013"/>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9525</xdr:colOff>
      <xdr:row>14</xdr:row>
      <xdr:rowOff>123825</xdr:rowOff>
    </xdr:from>
    <xdr:to>
      <xdr:col>10</xdr:col>
      <xdr:colOff>504825</xdr:colOff>
      <xdr:row>19</xdr:row>
      <xdr:rowOff>142875</xdr:rowOff>
    </xdr:to>
    <xdr:sp macro="" textlink="">
      <xdr:nvSpPr>
        <xdr:cNvPr id="64" name="楕円 63">
          <a:extLst>
            <a:ext uri="{FF2B5EF4-FFF2-40B4-BE49-F238E27FC236}">
              <a16:creationId xmlns:a16="http://schemas.microsoft.com/office/drawing/2014/main" id="{00000000-0008-0000-0500-000040000000}"/>
            </a:ext>
          </a:extLst>
        </xdr:cNvPr>
        <xdr:cNvSpPr/>
      </xdr:nvSpPr>
      <xdr:spPr>
        <a:xfrm>
          <a:off x="5495925" y="2524125"/>
          <a:ext cx="1866900" cy="8763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485775</xdr:colOff>
      <xdr:row>14</xdr:row>
      <xdr:rowOff>152400</xdr:rowOff>
    </xdr:from>
    <xdr:to>
      <xdr:col>13</xdr:col>
      <xdr:colOff>600075</xdr:colOff>
      <xdr:row>20</xdr:row>
      <xdr:rowOff>0</xdr:rowOff>
    </xdr:to>
    <xdr:sp macro="" textlink="">
      <xdr:nvSpPr>
        <xdr:cNvPr id="65" name="楕円 64">
          <a:extLst>
            <a:ext uri="{FF2B5EF4-FFF2-40B4-BE49-F238E27FC236}">
              <a16:creationId xmlns:a16="http://schemas.microsoft.com/office/drawing/2014/main" id="{00000000-0008-0000-0500-000041000000}"/>
            </a:ext>
          </a:extLst>
        </xdr:cNvPr>
        <xdr:cNvSpPr/>
      </xdr:nvSpPr>
      <xdr:spPr>
        <a:xfrm>
          <a:off x="7343775" y="2552700"/>
          <a:ext cx="2171700" cy="8763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76199</xdr:colOff>
      <xdr:row>14</xdr:row>
      <xdr:rowOff>123825</xdr:rowOff>
    </xdr:from>
    <xdr:to>
      <xdr:col>18</xdr:col>
      <xdr:colOff>352424</xdr:colOff>
      <xdr:row>19</xdr:row>
      <xdr:rowOff>142875</xdr:rowOff>
    </xdr:to>
    <xdr:sp macro="" textlink="">
      <xdr:nvSpPr>
        <xdr:cNvPr id="66" name="楕円 65">
          <a:extLst>
            <a:ext uri="{FF2B5EF4-FFF2-40B4-BE49-F238E27FC236}">
              <a16:creationId xmlns:a16="http://schemas.microsoft.com/office/drawing/2014/main" id="{00000000-0008-0000-0500-000042000000}"/>
            </a:ext>
          </a:extLst>
        </xdr:cNvPr>
        <xdr:cNvSpPr/>
      </xdr:nvSpPr>
      <xdr:spPr>
        <a:xfrm>
          <a:off x="9677399" y="2524125"/>
          <a:ext cx="3019425" cy="8763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228600</xdr:colOff>
      <xdr:row>7</xdr:row>
      <xdr:rowOff>76200</xdr:rowOff>
    </xdr:from>
    <xdr:to>
      <xdr:col>17</xdr:col>
      <xdr:colOff>542925</xdr:colOff>
      <xdr:row>11</xdr:row>
      <xdr:rowOff>152400</xdr:rowOff>
    </xdr:to>
    <xdr:sp macro="" textlink="">
      <xdr:nvSpPr>
        <xdr:cNvPr id="67" name="テキスト ボックス 66">
          <a:extLst>
            <a:ext uri="{FF2B5EF4-FFF2-40B4-BE49-F238E27FC236}">
              <a16:creationId xmlns:a16="http://schemas.microsoft.com/office/drawing/2014/main" id="{00000000-0008-0000-0500-000043000000}"/>
            </a:ext>
          </a:extLst>
        </xdr:cNvPr>
        <xdr:cNvSpPr txBox="1"/>
      </xdr:nvSpPr>
      <xdr:spPr>
        <a:xfrm>
          <a:off x="6400800" y="1276350"/>
          <a:ext cx="5800725" cy="762000"/>
        </a:xfrm>
        <a:prstGeom prst="rect">
          <a:avLst/>
        </a:prstGeom>
        <a:solidFill>
          <a:srgbClr val="FFFFCC"/>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フィールドテスト評価において、被験者の当該申請部品の使用開始日、使用終了日、使用頻度、製作担当者の最終評価日、評価担当者の最終評価日から実使用日数を算出しています。実使用日数や評価対象日数が</a:t>
          </a:r>
          <a:r>
            <a:rPr kumimoji="1" lang="en-US" altLang="ja-JP" sz="1100">
              <a:solidFill>
                <a:srgbClr val="FF0000"/>
              </a:solidFill>
            </a:rPr>
            <a:t>90</a:t>
          </a:r>
          <a:r>
            <a:rPr kumimoji="1" lang="ja-JP" altLang="en-US" sz="1100">
              <a:solidFill>
                <a:srgbClr val="FF0000"/>
              </a:solidFill>
            </a:rPr>
            <a:t>日を満たしていない場合にはセルが赤く表示されます。</a:t>
          </a:r>
          <a:endParaRPr kumimoji="1" lang="en-US" altLang="ja-JP" sz="1100">
            <a:solidFill>
              <a:srgbClr val="FF0000"/>
            </a:solidFill>
          </a:endParaRPr>
        </a:p>
      </xdr:txBody>
    </xdr:sp>
    <xdr:clientData/>
  </xdr:twoCellAnchor>
  <xdr:twoCellAnchor>
    <xdr:from>
      <xdr:col>0</xdr:col>
      <xdr:colOff>381001</xdr:colOff>
      <xdr:row>0</xdr:row>
      <xdr:rowOff>161925</xdr:rowOff>
    </xdr:from>
    <xdr:to>
      <xdr:col>8</xdr:col>
      <xdr:colOff>228601</xdr:colOff>
      <xdr:row>10</xdr:row>
      <xdr:rowOff>95250</xdr:rowOff>
    </xdr:to>
    <xdr:grpSp>
      <xdr:nvGrpSpPr>
        <xdr:cNvPr id="70" name="グループ化 69">
          <a:extLst>
            <a:ext uri="{FF2B5EF4-FFF2-40B4-BE49-F238E27FC236}">
              <a16:creationId xmlns:a16="http://schemas.microsoft.com/office/drawing/2014/main" id="{00000000-0008-0000-0500-000046000000}"/>
            </a:ext>
          </a:extLst>
        </xdr:cNvPr>
        <xdr:cNvGrpSpPr/>
      </xdr:nvGrpSpPr>
      <xdr:grpSpPr>
        <a:xfrm>
          <a:off x="381001" y="161925"/>
          <a:ext cx="5308600" cy="1679575"/>
          <a:chOff x="495301" y="266700"/>
          <a:chExt cx="5334000" cy="1647825"/>
        </a:xfrm>
      </xdr:grpSpPr>
      <xdr:sp macro="" textlink="">
        <xdr:nvSpPr>
          <xdr:cNvPr id="15" name="テキスト ボックス 14">
            <a:extLst>
              <a:ext uri="{FF2B5EF4-FFF2-40B4-BE49-F238E27FC236}">
                <a16:creationId xmlns:a16="http://schemas.microsoft.com/office/drawing/2014/main" id="{00000000-0008-0000-0500-00000F000000}"/>
              </a:ext>
            </a:extLst>
          </xdr:cNvPr>
          <xdr:cNvSpPr txBox="1"/>
        </xdr:nvSpPr>
        <xdr:spPr>
          <a:xfrm>
            <a:off x="495301" y="266700"/>
            <a:ext cx="5334000" cy="1647825"/>
          </a:xfrm>
          <a:prstGeom prst="rect">
            <a:avLst/>
          </a:prstGeom>
          <a:solidFill>
            <a:srgbClr val="FFFF99"/>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様式</a:t>
            </a:r>
            <a:r>
              <a:rPr kumimoji="1" lang="en-US" altLang="ja-JP" sz="1100">
                <a:solidFill>
                  <a:srgbClr val="FF0000"/>
                </a:solidFill>
              </a:rPr>
              <a:t>A=6</a:t>
            </a:r>
            <a:r>
              <a:rPr kumimoji="1" lang="ja-JP" altLang="en-US" sz="1100">
                <a:solidFill>
                  <a:srgbClr val="FF0000"/>
                </a:solidFill>
              </a:rPr>
              <a:t>　フィールドテスト評価への記入</a:t>
            </a:r>
            <a:endParaRPr kumimoji="1" lang="en-US" altLang="ja-JP" sz="1100">
              <a:solidFill>
                <a:srgbClr val="FF0000"/>
              </a:solidFill>
            </a:endParaRPr>
          </a:p>
          <a:p>
            <a:endParaRPr kumimoji="1" lang="en-US" altLang="ja-JP" sz="1100">
              <a:solidFill>
                <a:srgbClr val="FF0000"/>
              </a:solidFill>
            </a:endParaRPr>
          </a:p>
          <a:p>
            <a:endParaRPr kumimoji="1" lang="en-US" altLang="ja-JP" sz="1100">
              <a:solidFill>
                <a:srgbClr val="FF0000"/>
              </a:solidFill>
            </a:endParaRPr>
          </a:p>
          <a:p>
            <a:r>
              <a:rPr kumimoji="1" lang="ja-JP" altLang="en-US" sz="1100">
                <a:solidFill>
                  <a:srgbClr val="FF0000"/>
                </a:solidFill>
              </a:rPr>
              <a:t>　　　　　　　　　　　へは何も入力出来ません。</a:t>
            </a:r>
            <a:endParaRPr kumimoji="1" lang="en-US" altLang="ja-JP" sz="1100">
              <a:solidFill>
                <a:srgbClr val="FF0000"/>
              </a:solidFill>
            </a:endParaRPr>
          </a:p>
          <a:p>
            <a:endParaRPr kumimoji="1" lang="en-US" altLang="ja-JP" sz="1100">
              <a:solidFill>
                <a:srgbClr val="FF0000"/>
              </a:solidFill>
            </a:endParaRPr>
          </a:p>
          <a:p>
            <a:r>
              <a:rPr kumimoji="1" lang="ja-JP" altLang="en-US" sz="1100">
                <a:solidFill>
                  <a:srgbClr val="FF0000"/>
                </a:solidFill>
              </a:rPr>
              <a:t>　　　　　　　　　　　へは直切入禄してください。</a:t>
            </a:r>
            <a:endParaRPr kumimoji="1" lang="en-US" altLang="ja-JP" sz="1100">
              <a:solidFill>
                <a:srgbClr val="FF0000"/>
              </a:solidFill>
            </a:endParaRPr>
          </a:p>
          <a:p>
            <a:endParaRPr kumimoji="1" lang="en-US" altLang="ja-JP" sz="1100">
              <a:solidFill>
                <a:srgbClr val="FF0000"/>
              </a:solidFill>
            </a:endParaRPr>
          </a:p>
          <a:p>
            <a:r>
              <a:rPr kumimoji="1" lang="ja-JP" altLang="en-US" sz="1100">
                <a:solidFill>
                  <a:srgbClr val="FF0000"/>
                </a:solidFill>
              </a:rPr>
              <a:t>　　　　　　　　　　　は、選択肢が用意されています。該当するものを選択していだくさい。</a:t>
            </a:r>
            <a:endParaRPr kumimoji="1" lang="en-US" altLang="ja-JP" sz="1100">
              <a:solidFill>
                <a:srgbClr val="FF0000"/>
              </a:solidFill>
            </a:endParaRPr>
          </a:p>
        </xdr:txBody>
      </xdr:sp>
      <xdr:sp macro="" textlink="">
        <xdr:nvSpPr>
          <xdr:cNvPr id="19" name="テキスト ボックス 18">
            <a:extLst>
              <a:ext uri="{FF2B5EF4-FFF2-40B4-BE49-F238E27FC236}">
                <a16:creationId xmlns:a16="http://schemas.microsoft.com/office/drawing/2014/main" id="{00000000-0008-0000-0500-000013000000}"/>
              </a:ext>
            </a:extLst>
          </xdr:cNvPr>
          <xdr:cNvSpPr txBox="1"/>
        </xdr:nvSpPr>
        <xdr:spPr>
          <a:xfrm>
            <a:off x="866775" y="1495425"/>
            <a:ext cx="657225" cy="247650"/>
          </a:xfrm>
          <a:prstGeom prst="rect">
            <a:avLst/>
          </a:prstGeom>
          <a:solidFill>
            <a:schemeClr val="bg1">
              <a:lumMod val="85000"/>
            </a:schemeClr>
          </a:solidFill>
          <a:ln w="28575" cmpd="sng">
            <a:solidFill>
              <a:srgbClr val="3366FF"/>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sp macro="" textlink="">
        <xdr:nvSpPr>
          <xdr:cNvPr id="16" name="テキスト ボックス 15">
            <a:extLst>
              <a:ext uri="{FF2B5EF4-FFF2-40B4-BE49-F238E27FC236}">
                <a16:creationId xmlns:a16="http://schemas.microsoft.com/office/drawing/2014/main" id="{00000000-0008-0000-0500-000010000000}"/>
              </a:ext>
            </a:extLst>
          </xdr:cNvPr>
          <xdr:cNvSpPr txBox="1"/>
        </xdr:nvSpPr>
        <xdr:spPr>
          <a:xfrm>
            <a:off x="866775" y="1133476"/>
            <a:ext cx="657225" cy="266699"/>
          </a:xfrm>
          <a:prstGeom prst="rect">
            <a:avLst/>
          </a:prstGeom>
          <a:solidFill>
            <a:srgbClr val="FFFFCC"/>
          </a:solidFill>
          <a:ln w="28575" cmpd="sng">
            <a:solidFill>
              <a:srgbClr val="3366FF"/>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sp macro="" textlink="">
        <xdr:nvSpPr>
          <xdr:cNvPr id="20" name="テキスト ボックス 19">
            <a:extLst>
              <a:ext uri="{FF2B5EF4-FFF2-40B4-BE49-F238E27FC236}">
                <a16:creationId xmlns:a16="http://schemas.microsoft.com/office/drawing/2014/main" id="{00000000-0008-0000-0500-000014000000}"/>
              </a:ext>
            </a:extLst>
          </xdr:cNvPr>
          <xdr:cNvSpPr txBox="1"/>
        </xdr:nvSpPr>
        <xdr:spPr>
          <a:xfrm>
            <a:off x="866775" y="771525"/>
            <a:ext cx="657225" cy="266700"/>
          </a:xfrm>
          <a:prstGeom prst="rect">
            <a:avLst/>
          </a:prstGeom>
          <a:solidFill>
            <a:schemeClr val="bg1"/>
          </a:solidFill>
          <a:ln w="2857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grpSp>
    <xdr:clientData/>
  </xdr:twoCellAnchor>
  <xdr:twoCellAnchor>
    <xdr:from>
      <xdr:col>9</xdr:col>
      <xdr:colOff>571500</xdr:colOff>
      <xdr:row>11</xdr:row>
      <xdr:rowOff>133350</xdr:rowOff>
    </xdr:from>
    <xdr:to>
      <xdr:col>10</xdr:col>
      <xdr:colOff>190500</xdr:colOff>
      <xdr:row>14</xdr:row>
      <xdr:rowOff>95250</xdr:rowOff>
    </xdr:to>
    <xdr:cxnSp macro="">
      <xdr:nvCxnSpPr>
        <xdr:cNvPr id="72" name="直線コネクタ 71">
          <a:extLst>
            <a:ext uri="{FF2B5EF4-FFF2-40B4-BE49-F238E27FC236}">
              <a16:creationId xmlns:a16="http://schemas.microsoft.com/office/drawing/2014/main" id="{00000000-0008-0000-0500-000048000000}"/>
            </a:ext>
          </a:extLst>
        </xdr:cNvPr>
        <xdr:cNvCxnSpPr/>
      </xdr:nvCxnSpPr>
      <xdr:spPr>
        <a:xfrm flipH="1">
          <a:off x="6743700" y="2019300"/>
          <a:ext cx="304800" cy="476250"/>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238125</xdr:colOff>
      <xdr:row>11</xdr:row>
      <xdr:rowOff>152400</xdr:rowOff>
    </xdr:from>
    <xdr:to>
      <xdr:col>12</xdr:col>
      <xdr:colOff>419100</xdr:colOff>
      <xdr:row>14</xdr:row>
      <xdr:rowOff>123825</xdr:rowOff>
    </xdr:to>
    <xdr:cxnSp macro="">
      <xdr:nvCxnSpPr>
        <xdr:cNvPr id="73" name="直線コネクタ 72">
          <a:extLst>
            <a:ext uri="{FF2B5EF4-FFF2-40B4-BE49-F238E27FC236}">
              <a16:creationId xmlns:a16="http://schemas.microsoft.com/office/drawing/2014/main" id="{00000000-0008-0000-0500-000049000000}"/>
            </a:ext>
          </a:extLst>
        </xdr:cNvPr>
        <xdr:cNvCxnSpPr/>
      </xdr:nvCxnSpPr>
      <xdr:spPr>
        <a:xfrm flipH="1">
          <a:off x="8467725" y="2038350"/>
          <a:ext cx="180975" cy="485775"/>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57151</xdr:colOff>
      <xdr:row>11</xdr:row>
      <xdr:rowOff>152400</xdr:rowOff>
    </xdr:from>
    <xdr:to>
      <xdr:col>16</xdr:col>
      <xdr:colOff>171450</xdr:colOff>
      <xdr:row>14</xdr:row>
      <xdr:rowOff>104775</xdr:rowOff>
    </xdr:to>
    <xdr:cxnSp macro="">
      <xdr:nvCxnSpPr>
        <xdr:cNvPr id="75" name="直線コネクタ 74">
          <a:extLst>
            <a:ext uri="{FF2B5EF4-FFF2-40B4-BE49-F238E27FC236}">
              <a16:creationId xmlns:a16="http://schemas.microsoft.com/office/drawing/2014/main" id="{00000000-0008-0000-0500-00004B000000}"/>
            </a:ext>
          </a:extLst>
        </xdr:cNvPr>
        <xdr:cNvCxnSpPr/>
      </xdr:nvCxnSpPr>
      <xdr:spPr>
        <a:xfrm>
          <a:off x="11029951" y="2038350"/>
          <a:ext cx="114299" cy="466725"/>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152400</xdr:colOff>
      <xdr:row>58</xdr:row>
      <xdr:rowOff>38100</xdr:rowOff>
    </xdr:from>
    <xdr:to>
      <xdr:col>17</xdr:col>
      <xdr:colOff>38100</xdr:colOff>
      <xdr:row>59</xdr:row>
      <xdr:rowOff>114300</xdr:rowOff>
    </xdr:to>
    <xdr:sp macro="" textlink="">
      <xdr:nvSpPr>
        <xdr:cNvPr id="3" name="左中かっこ 2">
          <a:extLst>
            <a:ext uri="{FF2B5EF4-FFF2-40B4-BE49-F238E27FC236}">
              <a16:creationId xmlns:a16="http://schemas.microsoft.com/office/drawing/2014/main" id="{00000000-0008-0000-0500-000003000000}"/>
            </a:ext>
          </a:extLst>
        </xdr:cNvPr>
        <xdr:cNvSpPr/>
      </xdr:nvSpPr>
      <xdr:spPr>
        <a:xfrm rot="16200000">
          <a:off x="10258425" y="8791575"/>
          <a:ext cx="247650" cy="2628900"/>
        </a:xfrm>
        <a:prstGeom prst="leftBrac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152400</xdr:colOff>
          <xdr:row>38</xdr:row>
          <xdr:rowOff>85725</xdr:rowOff>
        </xdr:from>
        <xdr:to>
          <xdr:col>4</xdr:col>
          <xdr:colOff>114300</xdr:colOff>
          <xdr:row>40</xdr:row>
          <xdr:rowOff>123825</xdr:rowOff>
        </xdr:to>
        <xdr:sp macro="" textlink="">
          <xdr:nvSpPr>
            <xdr:cNvPr id="47107" name="Check Box 3" hidden="1">
              <a:extLst>
                <a:ext uri="{63B3BB69-23CF-44E3-9099-C40C66FF867C}">
                  <a14:compatExt spid="_x0000_s47107"/>
                </a:ext>
                <a:ext uri="{FF2B5EF4-FFF2-40B4-BE49-F238E27FC236}">
                  <a16:creationId xmlns:a16="http://schemas.microsoft.com/office/drawing/2014/main" id="{00000000-0008-0000-0600-000003B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66675</xdr:colOff>
          <xdr:row>21</xdr:row>
          <xdr:rowOff>247650</xdr:rowOff>
        </xdr:from>
        <xdr:to>
          <xdr:col>16</xdr:col>
          <xdr:colOff>133350</xdr:colOff>
          <xdr:row>23</xdr:row>
          <xdr:rowOff>38100</xdr:rowOff>
        </xdr:to>
        <xdr:sp macro="" textlink="">
          <xdr:nvSpPr>
            <xdr:cNvPr id="47136" name="Option Button 32" hidden="1">
              <a:extLst>
                <a:ext uri="{63B3BB69-23CF-44E3-9099-C40C66FF867C}">
                  <a14:compatExt spid="_x0000_s47136"/>
                </a:ext>
                <a:ext uri="{FF2B5EF4-FFF2-40B4-BE49-F238E27FC236}">
                  <a16:creationId xmlns:a16="http://schemas.microsoft.com/office/drawing/2014/main" id="{00000000-0008-0000-0600-000020B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23</xdr:col>
          <xdr:colOff>85725</xdr:colOff>
          <xdr:row>21</xdr:row>
          <xdr:rowOff>238125</xdr:rowOff>
        </xdr:from>
        <xdr:to>
          <xdr:col>25</xdr:col>
          <xdr:colOff>0</xdr:colOff>
          <xdr:row>23</xdr:row>
          <xdr:rowOff>38100</xdr:rowOff>
        </xdr:to>
        <xdr:sp macro="" textlink="">
          <xdr:nvSpPr>
            <xdr:cNvPr id="47137" name="Option Button 33" hidden="1">
              <a:extLst>
                <a:ext uri="{63B3BB69-23CF-44E3-9099-C40C66FF867C}">
                  <a14:compatExt spid="_x0000_s47137"/>
                </a:ext>
                <a:ext uri="{FF2B5EF4-FFF2-40B4-BE49-F238E27FC236}">
                  <a16:creationId xmlns:a16="http://schemas.microsoft.com/office/drawing/2014/main" id="{00000000-0008-0000-0600-000021B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152400</xdr:colOff>
          <xdr:row>38</xdr:row>
          <xdr:rowOff>85725</xdr:rowOff>
        </xdr:from>
        <xdr:to>
          <xdr:col>4</xdr:col>
          <xdr:colOff>114300</xdr:colOff>
          <xdr:row>40</xdr:row>
          <xdr:rowOff>123825</xdr:rowOff>
        </xdr:to>
        <xdr:sp macro="" textlink="">
          <xdr:nvSpPr>
            <xdr:cNvPr id="60417" name="Check Box 1" hidden="1">
              <a:extLst>
                <a:ext uri="{63B3BB69-23CF-44E3-9099-C40C66FF867C}">
                  <a14:compatExt spid="_x0000_s60417"/>
                </a:ext>
                <a:ext uri="{FF2B5EF4-FFF2-40B4-BE49-F238E27FC236}">
                  <a16:creationId xmlns:a16="http://schemas.microsoft.com/office/drawing/2014/main" id="{00000000-0008-0000-0700-000001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66675</xdr:colOff>
          <xdr:row>21</xdr:row>
          <xdr:rowOff>247650</xdr:rowOff>
        </xdr:from>
        <xdr:to>
          <xdr:col>16</xdr:col>
          <xdr:colOff>133350</xdr:colOff>
          <xdr:row>23</xdr:row>
          <xdr:rowOff>38100</xdr:rowOff>
        </xdr:to>
        <xdr:sp macro="" textlink="">
          <xdr:nvSpPr>
            <xdr:cNvPr id="60418" name="Option Button 2" hidden="1">
              <a:extLst>
                <a:ext uri="{63B3BB69-23CF-44E3-9099-C40C66FF867C}">
                  <a14:compatExt spid="_x0000_s60418"/>
                </a:ext>
                <a:ext uri="{FF2B5EF4-FFF2-40B4-BE49-F238E27FC236}">
                  <a16:creationId xmlns:a16="http://schemas.microsoft.com/office/drawing/2014/main" id="{00000000-0008-0000-0700-000002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23</xdr:col>
          <xdr:colOff>85725</xdr:colOff>
          <xdr:row>21</xdr:row>
          <xdr:rowOff>238125</xdr:rowOff>
        </xdr:from>
        <xdr:to>
          <xdr:col>25</xdr:col>
          <xdr:colOff>0</xdr:colOff>
          <xdr:row>23</xdr:row>
          <xdr:rowOff>38100</xdr:rowOff>
        </xdr:to>
        <xdr:sp macro="" textlink="">
          <xdr:nvSpPr>
            <xdr:cNvPr id="60419" name="Option Button 3" hidden="1">
              <a:extLst>
                <a:ext uri="{63B3BB69-23CF-44E3-9099-C40C66FF867C}">
                  <a14:compatExt spid="_x0000_s60419"/>
                </a:ext>
                <a:ext uri="{FF2B5EF4-FFF2-40B4-BE49-F238E27FC236}">
                  <a16:creationId xmlns:a16="http://schemas.microsoft.com/office/drawing/2014/main" id="{00000000-0008-0000-0700-000003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152400</xdr:colOff>
          <xdr:row>38</xdr:row>
          <xdr:rowOff>85725</xdr:rowOff>
        </xdr:from>
        <xdr:to>
          <xdr:col>4</xdr:col>
          <xdr:colOff>114300</xdr:colOff>
          <xdr:row>40</xdr:row>
          <xdr:rowOff>123825</xdr:rowOff>
        </xdr:to>
        <xdr:sp macro="" textlink="">
          <xdr:nvSpPr>
            <xdr:cNvPr id="61441" name="Check Box 1" hidden="1">
              <a:extLst>
                <a:ext uri="{63B3BB69-23CF-44E3-9099-C40C66FF867C}">
                  <a14:compatExt spid="_x0000_s61441"/>
                </a:ext>
                <a:ext uri="{FF2B5EF4-FFF2-40B4-BE49-F238E27FC236}">
                  <a16:creationId xmlns:a16="http://schemas.microsoft.com/office/drawing/2014/main" id="{00000000-0008-0000-0800-000001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66675</xdr:colOff>
          <xdr:row>21</xdr:row>
          <xdr:rowOff>247650</xdr:rowOff>
        </xdr:from>
        <xdr:to>
          <xdr:col>16</xdr:col>
          <xdr:colOff>133350</xdr:colOff>
          <xdr:row>23</xdr:row>
          <xdr:rowOff>38100</xdr:rowOff>
        </xdr:to>
        <xdr:sp macro="" textlink="">
          <xdr:nvSpPr>
            <xdr:cNvPr id="61442" name="Option Button 2" hidden="1">
              <a:extLst>
                <a:ext uri="{63B3BB69-23CF-44E3-9099-C40C66FF867C}">
                  <a14:compatExt spid="_x0000_s61442"/>
                </a:ext>
                <a:ext uri="{FF2B5EF4-FFF2-40B4-BE49-F238E27FC236}">
                  <a16:creationId xmlns:a16="http://schemas.microsoft.com/office/drawing/2014/main" id="{00000000-0008-0000-0800-000002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23</xdr:col>
          <xdr:colOff>85725</xdr:colOff>
          <xdr:row>21</xdr:row>
          <xdr:rowOff>238125</xdr:rowOff>
        </xdr:from>
        <xdr:to>
          <xdr:col>25</xdr:col>
          <xdr:colOff>0</xdr:colOff>
          <xdr:row>23</xdr:row>
          <xdr:rowOff>38100</xdr:rowOff>
        </xdr:to>
        <xdr:sp macro="" textlink="">
          <xdr:nvSpPr>
            <xdr:cNvPr id="61443" name="Option Button 3" hidden="1">
              <a:extLst>
                <a:ext uri="{63B3BB69-23CF-44E3-9099-C40C66FF867C}">
                  <a14:compatExt spid="_x0000_s61443"/>
                </a:ext>
                <a:ext uri="{FF2B5EF4-FFF2-40B4-BE49-F238E27FC236}">
                  <a16:creationId xmlns:a16="http://schemas.microsoft.com/office/drawing/2014/main" id="{00000000-0008-0000-0800-000003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2.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5.xml"/><Relationship Id="rId13" Type="http://schemas.openxmlformats.org/officeDocument/2006/relationships/ctrlProp" Target="../ctrlProps/ctrlProp20.xml"/><Relationship Id="rId18" Type="http://schemas.openxmlformats.org/officeDocument/2006/relationships/ctrlProp" Target="../ctrlProps/ctrlProp25.xml"/><Relationship Id="rId26" Type="http://schemas.openxmlformats.org/officeDocument/2006/relationships/comments" Target="../comments3.xml"/><Relationship Id="rId3" Type="http://schemas.openxmlformats.org/officeDocument/2006/relationships/vmlDrawing" Target="../drawings/vmlDrawing3.vml"/><Relationship Id="rId21" Type="http://schemas.openxmlformats.org/officeDocument/2006/relationships/ctrlProp" Target="../ctrlProps/ctrlProp28.xml"/><Relationship Id="rId7" Type="http://schemas.openxmlformats.org/officeDocument/2006/relationships/ctrlProp" Target="../ctrlProps/ctrlProp14.xml"/><Relationship Id="rId12" Type="http://schemas.openxmlformats.org/officeDocument/2006/relationships/ctrlProp" Target="../ctrlProps/ctrlProp19.xml"/><Relationship Id="rId17" Type="http://schemas.openxmlformats.org/officeDocument/2006/relationships/ctrlProp" Target="../ctrlProps/ctrlProp24.xml"/><Relationship Id="rId25" Type="http://schemas.openxmlformats.org/officeDocument/2006/relationships/ctrlProp" Target="../ctrlProps/ctrlProp32.xml"/><Relationship Id="rId2" Type="http://schemas.openxmlformats.org/officeDocument/2006/relationships/drawing" Target="../drawings/drawing2.xml"/><Relationship Id="rId16" Type="http://schemas.openxmlformats.org/officeDocument/2006/relationships/ctrlProp" Target="../ctrlProps/ctrlProp23.xml"/><Relationship Id="rId20" Type="http://schemas.openxmlformats.org/officeDocument/2006/relationships/ctrlProp" Target="../ctrlProps/ctrlProp27.xml"/><Relationship Id="rId1" Type="http://schemas.openxmlformats.org/officeDocument/2006/relationships/printerSettings" Target="../printerSettings/printerSettings3.bin"/><Relationship Id="rId6" Type="http://schemas.openxmlformats.org/officeDocument/2006/relationships/ctrlProp" Target="../ctrlProps/ctrlProp13.xml"/><Relationship Id="rId11" Type="http://schemas.openxmlformats.org/officeDocument/2006/relationships/ctrlProp" Target="../ctrlProps/ctrlProp18.xml"/><Relationship Id="rId24" Type="http://schemas.openxmlformats.org/officeDocument/2006/relationships/ctrlProp" Target="../ctrlProps/ctrlProp31.xml"/><Relationship Id="rId5" Type="http://schemas.openxmlformats.org/officeDocument/2006/relationships/ctrlProp" Target="../ctrlProps/ctrlProp12.xml"/><Relationship Id="rId15" Type="http://schemas.openxmlformats.org/officeDocument/2006/relationships/ctrlProp" Target="../ctrlProps/ctrlProp22.xml"/><Relationship Id="rId23" Type="http://schemas.openxmlformats.org/officeDocument/2006/relationships/ctrlProp" Target="../ctrlProps/ctrlProp30.xml"/><Relationship Id="rId10" Type="http://schemas.openxmlformats.org/officeDocument/2006/relationships/ctrlProp" Target="../ctrlProps/ctrlProp17.xml"/><Relationship Id="rId19" Type="http://schemas.openxmlformats.org/officeDocument/2006/relationships/ctrlProp" Target="../ctrlProps/ctrlProp26.xml"/><Relationship Id="rId4" Type="http://schemas.openxmlformats.org/officeDocument/2006/relationships/ctrlProp" Target="../ctrlProps/ctrlProp11.xml"/><Relationship Id="rId9" Type="http://schemas.openxmlformats.org/officeDocument/2006/relationships/ctrlProp" Target="../ctrlProps/ctrlProp16.xml"/><Relationship Id="rId14" Type="http://schemas.openxmlformats.org/officeDocument/2006/relationships/ctrlProp" Target="../ctrlProps/ctrlProp21.xml"/><Relationship Id="rId22" Type="http://schemas.openxmlformats.org/officeDocument/2006/relationships/ctrlProp" Target="../ctrlProps/ctrlProp29.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4.xml"/><Relationship Id="rId7" Type="http://schemas.openxmlformats.org/officeDocument/2006/relationships/ctrlProp" Target="../ctrlProps/ctrlProp35.xml"/><Relationship Id="rId2" Type="http://schemas.openxmlformats.org/officeDocument/2006/relationships/printerSettings" Target="../printerSettings/printerSettings7.bin"/><Relationship Id="rId1" Type="http://schemas.openxmlformats.org/officeDocument/2006/relationships/hyperlink" Target="../AppData/Local/Microsoft/Windows/AppData/Local/Microsoft/Windows/INetCache/Content.Outlook/AppData/Local/Microsoft/Windows/INetCache/Content.Outlook/AppData/Local/Microsoft/Windows/INetCache/Content.Outlook/%5b&#26032;&#35215;&#65288;&#26666;&#65289;&#12371;&#12371;&#12429;.xlsx%5d&#12304;&#20837;&#21147;&#29992;&#12305;&#20837;&#21147;&#29992;&#12501;&#12457;&#12540;&#12512;'!$C$6" TargetMode="External"/><Relationship Id="rId6" Type="http://schemas.openxmlformats.org/officeDocument/2006/relationships/ctrlProp" Target="../ctrlProps/ctrlProp34.xml"/><Relationship Id="rId5" Type="http://schemas.openxmlformats.org/officeDocument/2006/relationships/ctrlProp" Target="../ctrlProps/ctrlProp33.xml"/><Relationship Id="rId4" Type="http://schemas.openxmlformats.org/officeDocument/2006/relationships/vmlDrawing" Target="../drawings/vmlDrawing4.vm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5.xml"/><Relationship Id="rId7" Type="http://schemas.openxmlformats.org/officeDocument/2006/relationships/ctrlProp" Target="../ctrlProps/ctrlProp38.xml"/><Relationship Id="rId2" Type="http://schemas.openxmlformats.org/officeDocument/2006/relationships/printerSettings" Target="../printerSettings/printerSettings8.bin"/><Relationship Id="rId1" Type="http://schemas.openxmlformats.org/officeDocument/2006/relationships/hyperlink" Target="../AppData/Local/Microsoft/Windows/AppData/Local/Microsoft/Windows/INetCache/Content.Outlook/AppData/Local/Microsoft/Windows/INetCache/Content.Outlook/AppData/Local/Microsoft/Windows/INetCache/Content.Outlook/%5b&#26032;&#35215;&#65288;&#26666;&#65289;&#12371;&#12371;&#12429;.xlsx%5d&#12304;&#20837;&#21147;&#29992;&#12305;&#20837;&#21147;&#29992;&#12501;&#12457;&#12540;&#12512;'!$C$6" TargetMode="External"/><Relationship Id="rId6" Type="http://schemas.openxmlformats.org/officeDocument/2006/relationships/ctrlProp" Target="../ctrlProps/ctrlProp37.xml"/><Relationship Id="rId5" Type="http://schemas.openxmlformats.org/officeDocument/2006/relationships/ctrlProp" Target="../ctrlProps/ctrlProp36.xml"/><Relationship Id="rId4" Type="http://schemas.openxmlformats.org/officeDocument/2006/relationships/vmlDrawing" Target="../drawings/vmlDrawing5.vm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6.xml"/><Relationship Id="rId7" Type="http://schemas.openxmlformats.org/officeDocument/2006/relationships/ctrlProp" Target="../ctrlProps/ctrlProp41.xml"/><Relationship Id="rId2" Type="http://schemas.openxmlformats.org/officeDocument/2006/relationships/printerSettings" Target="../printerSettings/printerSettings9.bin"/><Relationship Id="rId1" Type="http://schemas.openxmlformats.org/officeDocument/2006/relationships/hyperlink" Target="../AppData/Local/Microsoft/Windows/AppData/Local/Microsoft/Windows/INetCache/Content.Outlook/AppData/Local/Microsoft/Windows/INetCache/Content.Outlook/AppData/Local/Microsoft/Windows/INetCache/Content.Outlook/%5b&#26032;&#35215;&#65288;&#26666;&#65289;&#12371;&#12371;&#12429;.xlsx%5d&#12304;&#20837;&#21147;&#29992;&#12305;&#20837;&#21147;&#29992;&#12501;&#12457;&#12540;&#12512;'!$C$6" TargetMode="External"/><Relationship Id="rId6" Type="http://schemas.openxmlformats.org/officeDocument/2006/relationships/ctrlProp" Target="../ctrlProps/ctrlProp40.xml"/><Relationship Id="rId5" Type="http://schemas.openxmlformats.org/officeDocument/2006/relationships/ctrlProp" Target="../ctrlProps/ctrlProp39.xml"/><Relationship Id="rId4"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tabColor indexed="26"/>
    <pageSetUpPr fitToPage="1"/>
  </sheetPr>
  <dimension ref="A1:JA484"/>
  <sheetViews>
    <sheetView tabSelected="1" view="pageBreakPreview" topLeftCell="B1" zoomScaleNormal="25" zoomScaleSheetLayoutView="100" workbookViewId="0">
      <pane ySplit="4" topLeftCell="A5" activePane="bottomLeft" state="frozenSplit"/>
      <selection activeCell="O44" sqref="O44"/>
      <selection pane="bottomLeft" activeCell="C6" sqref="C6"/>
    </sheetView>
  </sheetViews>
  <sheetFormatPr defaultColWidth="9" defaultRowHeight="13.5"/>
  <cols>
    <col min="1" max="1" width="12.25" style="1" hidden="1" customWidth="1"/>
    <col min="2" max="2" width="35.125" style="10" customWidth="1"/>
    <col min="3" max="3" width="41.125" style="2" customWidth="1"/>
    <col min="4" max="4" width="55.75" style="19" customWidth="1"/>
    <col min="5" max="5" width="10.25" style="19" hidden="1" customWidth="1"/>
    <col min="6" max="6" width="13.375" style="13" hidden="1" customWidth="1"/>
    <col min="7" max="7" width="37.375" style="13" hidden="1" customWidth="1"/>
    <col min="8" max="8" width="27" style="13" hidden="1" customWidth="1"/>
    <col min="9" max="9" width="22.875" style="13" hidden="1" customWidth="1"/>
    <col min="10" max="10" width="9.75" style="48" hidden="1" customWidth="1"/>
    <col min="11" max="12" width="9.75" style="13" hidden="1" customWidth="1"/>
    <col min="13" max="13" width="9" style="46" hidden="1" customWidth="1"/>
    <col min="14" max="15" width="9" style="1" customWidth="1"/>
    <col min="16" max="22" width="9" style="33"/>
    <col min="23" max="16384" width="9" style="1"/>
  </cols>
  <sheetData>
    <row r="1" spans="2:261">
      <c r="B1" s="6"/>
      <c r="C1" s="19" t="s">
        <v>0</v>
      </c>
      <c r="F1" s="9"/>
      <c r="G1" s="9"/>
      <c r="H1" s="9"/>
      <c r="I1" s="9"/>
      <c r="K1" s="9"/>
      <c r="L1" s="9"/>
      <c r="M1" s="40"/>
      <c r="N1" s="6"/>
      <c r="O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c r="CL1" s="6"/>
      <c r="CM1" s="6"/>
      <c r="CN1" s="6"/>
      <c r="CO1" s="6"/>
      <c r="CP1" s="6"/>
      <c r="CQ1" s="6"/>
      <c r="CR1" s="6"/>
      <c r="CS1" s="6"/>
      <c r="CT1" s="6"/>
      <c r="CU1" s="6"/>
      <c r="CV1" s="6"/>
      <c r="CW1" s="6"/>
      <c r="CX1" s="6"/>
      <c r="CY1" s="6"/>
      <c r="CZ1" s="6"/>
      <c r="DA1" s="6"/>
      <c r="DB1" s="6"/>
      <c r="DC1" s="6"/>
      <c r="DD1" s="6"/>
      <c r="DE1" s="6"/>
      <c r="DF1" s="6"/>
      <c r="DG1" s="6"/>
      <c r="DH1" s="6"/>
      <c r="DI1" s="6"/>
      <c r="DJ1" s="6"/>
      <c r="DK1" s="6"/>
      <c r="DL1" s="6"/>
      <c r="DM1" s="6"/>
      <c r="DN1" s="6"/>
      <c r="DO1" s="6"/>
      <c r="DP1" s="6"/>
      <c r="DQ1" s="6"/>
      <c r="DR1" s="6"/>
      <c r="DS1" s="6"/>
      <c r="DT1" s="6"/>
      <c r="DU1" s="6"/>
      <c r="DV1" s="6"/>
      <c r="DW1" s="6"/>
      <c r="DX1" s="6"/>
      <c r="DY1" s="6"/>
      <c r="DZ1" s="6"/>
      <c r="EA1" s="6"/>
      <c r="EB1" s="6"/>
      <c r="EC1" s="6"/>
      <c r="ED1" s="6"/>
      <c r="EE1" s="6"/>
      <c r="EF1" s="6"/>
      <c r="EG1" s="6"/>
      <c r="EH1" s="6"/>
      <c r="EI1" s="6"/>
      <c r="EJ1" s="6"/>
      <c r="EK1" s="6"/>
      <c r="EL1" s="6"/>
      <c r="EM1" s="6"/>
      <c r="EN1" s="6"/>
      <c r="EO1" s="6"/>
      <c r="EP1" s="6"/>
      <c r="EQ1" s="6"/>
      <c r="ER1" s="6"/>
      <c r="ES1" s="6"/>
      <c r="ET1" s="6"/>
      <c r="EU1" s="6"/>
      <c r="EV1" s="6"/>
      <c r="EW1" s="6"/>
      <c r="EX1" s="6"/>
      <c r="EY1" s="6"/>
      <c r="EZ1" s="6"/>
      <c r="FA1" s="6"/>
      <c r="FB1" s="6"/>
      <c r="FC1" s="6"/>
      <c r="FD1" s="6"/>
      <c r="FE1" s="6"/>
      <c r="FF1" s="6"/>
      <c r="FG1" s="6"/>
      <c r="FH1" s="6"/>
      <c r="FI1" s="6"/>
      <c r="FJ1" s="6"/>
      <c r="FK1" s="6"/>
      <c r="FL1" s="6"/>
      <c r="FM1" s="6"/>
      <c r="FN1" s="6"/>
      <c r="FO1" s="6"/>
      <c r="FP1" s="6"/>
      <c r="FQ1" s="6"/>
      <c r="FR1" s="6"/>
      <c r="FS1" s="6"/>
      <c r="FT1" s="6"/>
      <c r="FU1" s="6"/>
      <c r="FV1" s="6"/>
      <c r="FW1" s="6"/>
      <c r="FX1" s="6"/>
      <c r="FY1" s="6"/>
      <c r="FZ1" s="6"/>
      <c r="GA1" s="6"/>
      <c r="GB1" s="6"/>
      <c r="GC1" s="6"/>
      <c r="GD1" s="6"/>
      <c r="GE1" s="6"/>
      <c r="GF1" s="6"/>
      <c r="GG1" s="6"/>
      <c r="GH1" s="6"/>
      <c r="GI1" s="6"/>
      <c r="GJ1" s="6"/>
      <c r="GK1" s="6"/>
      <c r="GL1" s="6"/>
      <c r="GM1" s="6"/>
      <c r="GN1" s="6"/>
      <c r="GO1" s="6"/>
      <c r="GP1" s="6"/>
      <c r="GQ1" s="6"/>
      <c r="GR1" s="6"/>
      <c r="GS1" s="6"/>
      <c r="GT1" s="6"/>
      <c r="GU1" s="6"/>
      <c r="GV1" s="6"/>
      <c r="GW1" s="6"/>
      <c r="GX1" s="6"/>
      <c r="GY1" s="6"/>
      <c r="GZ1" s="6"/>
      <c r="HA1" s="6"/>
      <c r="HB1" s="6"/>
      <c r="HC1" s="6"/>
      <c r="HD1" s="6"/>
      <c r="HE1" s="6"/>
      <c r="HF1" s="6"/>
      <c r="HG1" s="6"/>
      <c r="HH1" s="6"/>
      <c r="HI1" s="6"/>
      <c r="HJ1" s="6"/>
      <c r="HK1" s="6"/>
      <c r="HL1" s="6"/>
      <c r="HM1" s="6"/>
      <c r="HN1" s="6"/>
      <c r="HO1" s="6"/>
      <c r="HP1" s="6"/>
      <c r="HQ1" s="6"/>
      <c r="HR1" s="6"/>
      <c r="HS1" s="6"/>
      <c r="HT1" s="6"/>
      <c r="HU1" s="6"/>
      <c r="HV1" s="6"/>
      <c r="HW1" s="6"/>
      <c r="HX1" s="6"/>
      <c r="HY1" s="6"/>
      <c r="HZ1" s="6"/>
      <c r="IA1" s="6"/>
      <c r="IB1" s="6"/>
      <c r="IC1" s="6"/>
      <c r="ID1" s="6"/>
      <c r="IE1" s="6"/>
      <c r="IF1" s="6"/>
      <c r="IG1" s="6"/>
      <c r="IH1" s="6"/>
      <c r="II1" s="6"/>
      <c r="IJ1" s="6"/>
      <c r="IK1" s="6"/>
      <c r="IL1" s="6"/>
      <c r="IM1" s="6"/>
      <c r="IN1" s="6"/>
      <c r="IO1" s="6"/>
      <c r="IP1" s="6"/>
      <c r="IQ1" s="6"/>
      <c r="IR1" s="6"/>
      <c r="IS1" s="6"/>
      <c r="IT1" s="6"/>
      <c r="IU1" s="6"/>
      <c r="IV1" s="6"/>
      <c r="IW1" s="6"/>
      <c r="IX1" s="6"/>
      <c r="IY1" s="6"/>
      <c r="IZ1" s="6"/>
      <c r="JA1" s="6"/>
    </row>
    <row r="2" spans="2:261">
      <c r="B2" s="6"/>
      <c r="C2" s="19" t="s">
        <v>1</v>
      </c>
      <c r="F2" s="9"/>
      <c r="G2" s="9"/>
      <c r="H2" s="9"/>
      <c r="I2" s="9"/>
      <c r="K2" s="9"/>
      <c r="L2" s="9"/>
      <c r="M2" s="40"/>
      <c r="N2" s="6"/>
      <c r="O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c r="CO2" s="6"/>
      <c r="CP2" s="6"/>
      <c r="CQ2" s="6"/>
      <c r="CR2" s="6"/>
      <c r="CS2" s="6"/>
      <c r="CT2" s="6"/>
      <c r="CU2" s="6"/>
      <c r="CV2" s="6"/>
      <c r="CW2" s="6"/>
      <c r="CX2" s="6"/>
      <c r="CY2" s="6"/>
      <c r="CZ2" s="6"/>
      <c r="DA2" s="6"/>
      <c r="DB2" s="6"/>
      <c r="DC2" s="6"/>
      <c r="DD2" s="6"/>
      <c r="DE2" s="6"/>
      <c r="DF2" s="6"/>
      <c r="DG2" s="6"/>
      <c r="DH2" s="6"/>
      <c r="DI2" s="6"/>
      <c r="DJ2" s="6"/>
      <c r="DK2" s="6"/>
      <c r="DL2" s="6"/>
      <c r="DM2" s="6"/>
      <c r="DN2" s="6"/>
      <c r="DO2" s="6"/>
      <c r="DP2" s="6"/>
      <c r="DQ2" s="6"/>
      <c r="DR2" s="6"/>
      <c r="DS2" s="6"/>
      <c r="DT2" s="6"/>
      <c r="DU2" s="6"/>
      <c r="DV2" s="6"/>
      <c r="DW2" s="6"/>
      <c r="DX2" s="6"/>
      <c r="DY2" s="6"/>
      <c r="DZ2" s="6"/>
      <c r="EA2" s="6"/>
      <c r="EB2" s="6"/>
      <c r="EC2" s="6"/>
      <c r="ED2" s="6"/>
      <c r="EE2" s="6"/>
      <c r="EF2" s="6"/>
      <c r="EG2" s="6"/>
      <c r="EH2" s="6"/>
      <c r="EI2" s="6"/>
      <c r="EJ2" s="6"/>
      <c r="EK2" s="6"/>
      <c r="EL2" s="6"/>
      <c r="EM2" s="6"/>
      <c r="EN2" s="6"/>
      <c r="EO2" s="6"/>
      <c r="EP2" s="6"/>
      <c r="EQ2" s="6"/>
      <c r="ER2" s="6"/>
      <c r="ES2" s="6"/>
      <c r="ET2" s="6"/>
      <c r="EU2" s="6"/>
      <c r="EV2" s="6"/>
      <c r="EW2" s="6"/>
      <c r="EX2" s="6"/>
      <c r="EY2" s="6"/>
      <c r="EZ2" s="6"/>
      <c r="FA2" s="6"/>
      <c r="FB2" s="6"/>
      <c r="FC2" s="6"/>
      <c r="FD2" s="6"/>
      <c r="FE2" s="6"/>
      <c r="FF2" s="6"/>
      <c r="FG2" s="6"/>
      <c r="FH2" s="6"/>
      <c r="FI2" s="6"/>
      <c r="FJ2" s="6"/>
      <c r="FK2" s="6"/>
      <c r="FL2" s="6"/>
      <c r="FM2" s="6"/>
      <c r="FN2" s="6"/>
      <c r="FO2" s="6"/>
      <c r="FP2" s="6"/>
      <c r="FQ2" s="6"/>
      <c r="FR2" s="6"/>
      <c r="FS2" s="6"/>
      <c r="FT2" s="6"/>
      <c r="FU2" s="6"/>
      <c r="FV2" s="6"/>
      <c r="FW2" s="6"/>
      <c r="FX2" s="6"/>
      <c r="FY2" s="6"/>
      <c r="FZ2" s="6"/>
      <c r="GA2" s="6"/>
      <c r="GB2" s="6"/>
      <c r="GC2" s="6"/>
      <c r="GD2" s="6"/>
      <c r="GE2" s="6"/>
      <c r="GF2" s="6"/>
      <c r="GG2" s="6"/>
      <c r="GH2" s="6"/>
      <c r="GI2" s="6"/>
      <c r="GJ2" s="6"/>
      <c r="GK2" s="6"/>
      <c r="GL2" s="6"/>
      <c r="GM2" s="6"/>
      <c r="GN2" s="6"/>
      <c r="GO2" s="6"/>
      <c r="GP2" s="6"/>
      <c r="GQ2" s="6"/>
      <c r="GR2" s="6"/>
      <c r="GS2" s="6"/>
      <c r="GT2" s="6"/>
      <c r="GU2" s="6"/>
      <c r="GV2" s="6"/>
      <c r="GW2" s="6"/>
      <c r="GX2" s="6"/>
      <c r="GY2" s="6"/>
      <c r="GZ2" s="6"/>
      <c r="HA2" s="6"/>
      <c r="HB2" s="6"/>
      <c r="HC2" s="6"/>
      <c r="HD2" s="6"/>
      <c r="HE2" s="6"/>
      <c r="HF2" s="6"/>
      <c r="HG2" s="6"/>
      <c r="HH2" s="6"/>
      <c r="HI2" s="6"/>
      <c r="HJ2" s="6"/>
      <c r="HK2" s="6"/>
      <c r="HL2" s="6"/>
      <c r="HM2" s="6"/>
      <c r="HN2" s="6"/>
      <c r="HO2" s="6"/>
      <c r="HP2" s="6"/>
      <c r="HQ2" s="6"/>
      <c r="HR2" s="6"/>
      <c r="HS2" s="6"/>
      <c r="HT2" s="6"/>
      <c r="HU2" s="6"/>
      <c r="HV2" s="6"/>
      <c r="HW2" s="6"/>
      <c r="HX2" s="6"/>
      <c r="HY2" s="6"/>
      <c r="HZ2" s="6"/>
      <c r="IA2" s="6"/>
      <c r="IB2" s="6"/>
      <c r="IC2" s="6"/>
      <c r="ID2" s="6"/>
      <c r="IE2" s="6"/>
      <c r="IF2" s="6"/>
      <c r="IG2" s="6"/>
      <c r="IH2" s="6"/>
      <c r="II2" s="6"/>
      <c r="IJ2" s="6"/>
      <c r="IK2" s="6"/>
      <c r="IL2" s="6"/>
      <c r="IM2" s="6"/>
      <c r="IN2" s="6"/>
      <c r="IO2" s="6"/>
      <c r="IP2" s="6"/>
      <c r="IQ2" s="6"/>
      <c r="IR2" s="6"/>
      <c r="IS2" s="6"/>
      <c r="IT2" s="6"/>
      <c r="IU2" s="6"/>
      <c r="IV2" s="6"/>
      <c r="IW2" s="6"/>
      <c r="IX2" s="6"/>
      <c r="IY2" s="6"/>
      <c r="IZ2" s="6"/>
      <c r="JA2" s="6"/>
    </row>
    <row r="4" spans="2:261" ht="27">
      <c r="B4" s="17" t="s">
        <v>2</v>
      </c>
      <c r="C4" s="90" t="s">
        <v>3</v>
      </c>
      <c r="D4" s="17" t="s">
        <v>4</v>
      </c>
      <c r="E4" s="85"/>
      <c r="F4" s="16" t="s">
        <v>5</v>
      </c>
      <c r="G4" s="16" t="s">
        <v>6</v>
      </c>
      <c r="H4" s="16" t="s">
        <v>7</v>
      </c>
      <c r="I4" s="51"/>
      <c r="J4" s="52">
        <v>1</v>
      </c>
      <c r="K4" s="51"/>
      <c r="L4" s="51"/>
      <c r="M4" s="40" t="s">
        <v>8</v>
      </c>
      <c r="N4" s="6"/>
      <c r="O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6"/>
      <c r="CM4" s="6"/>
      <c r="CN4" s="6"/>
      <c r="CO4" s="6"/>
      <c r="CP4" s="6"/>
      <c r="CQ4" s="6"/>
      <c r="CR4" s="6"/>
      <c r="CS4" s="6"/>
      <c r="CT4" s="6"/>
      <c r="CU4" s="6"/>
      <c r="CV4" s="6"/>
      <c r="CW4" s="6"/>
      <c r="CX4" s="6"/>
      <c r="CY4" s="6"/>
      <c r="CZ4" s="6"/>
      <c r="DA4" s="6"/>
      <c r="DB4" s="6"/>
      <c r="DC4" s="6"/>
      <c r="DD4" s="6"/>
      <c r="DE4" s="6"/>
      <c r="DF4" s="6"/>
      <c r="DG4" s="6"/>
      <c r="DH4" s="6"/>
      <c r="DI4" s="6"/>
      <c r="DJ4" s="6"/>
      <c r="DK4" s="6"/>
      <c r="DL4" s="6"/>
      <c r="DM4" s="6"/>
      <c r="DN4" s="6"/>
      <c r="DO4" s="6"/>
      <c r="DP4" s="6"/>
      <c r="DQ4" s="6"/>
      <c r="DR4" s="6"/>
      <c r="DS4" s="6"/>
      <c r="DT4" s="6"/>
      <c r="DU4" s="6"/>
      <c r="DV4" s="6"/>
      <c r="DW4" s="6"/>
      <c r="DX4" s="6"/>
      <c r="DY4" s="6"/>
      <c r="DZ4" s="6"/>
      <c r="EA4" s="6"/>
      <c r="EB4" s="6"/>
      <c r="EC4" s="6"/>
      <c r="ED4" s="6"/>
      <c r="EE4" s="6"/>
      <c r="EF4" s="6"/>
      <c r="EG4" s="6"/>
      <c r="EH4" s="6"/>
      <c r="EI4" s="6"/>
      <c r="EJ4" s="6"/>
      <c r="EK4" s="6"/>
      <c r="EL4" s="6"/>
      <c r="EM4" s="6"/>
      <c r="EN4" s="6"/>
      <c r="EO4" s="6"/>
      <c r="EP4" s="6"/>
      <c r="EQ4" s="6"/>
      <c r="ER4" s="6"/>
      <c r="ES4" s="6"/>
      <c r="ET4" s="6"/>
      <c r="EU4" s="6"/>
      <c r="EV4" s="6"/>
      <c r="EW4" s="6"/>
      <c r="EX4" s="6"/>
      <c r="EY4" s="6"/>
      <c r="EZ4" s="6"/>
      <c r="FA4" s="6"/>
      <c r="FB4" s="6"/>
      <c r="FC4" s="6"/>
      <c r="FD4" s="6"/>
      <c r="FE4" s="6"/>
      <c r="FF4" s="6"/>
      <c r="FG4" s="6"/>
      <c r="FH4" s="6"/>
      <c r="FI4" s="6"/>
      <c r="FJ4" s="6"/>
      <c r="FK4" s="6"/>
      <c r="FL4" s="6"/>
      <c r="FM4" s="6"/>
      <c r="FN4" s="6"/>
      <c r="FO4" s="6"/>
      <c r="FP4" s="6"/>
      <c r="FQ4" s="6"/>
      <c r="FR4" s="6"/>
      <c r="FS4" s="6"/>
      <c r="FT4" s="6"/>
      <c r="FU4" s="6"/>
      <c r="FV4" s="6"/>
      <c r="FW4" s="6"/>
      <c r="FX4" s="6"/>
      <c r="FY4" s="6"/>
      <c r="FZ4" s="6"/>
      <c r="GA4" s="6"/>
      <c r="GB4" s="6"/>
      <c r="GC4" s="6"/>
      <c r="GD4" s="6"/>
      <c r="GE4" s="6"/>
      <c r="GF4" s="6"/>
      <c r="GG4" s="6"/>
      <c r="GH4" s="6"/>
      <c r="GI4" s="6"/>
      <c r="GJ4" s="6"/>
      <c r="GK4" s="6"/>
      <c r="GL4" s="6"/>
      <c r="GM4" s="6"/>
      <c r="GN4" s="6"/>
      <c r="GO4" s="6"/>
      <c r="GP4" s="6"/>
      <c r="GQ4" s="6"/>
      <c r="GR4" s="6"/>
      <c r="GS4" s="6"/>
      <c r="GT4" s="6"/>
      <c r="GU4" s="6"/>
      <c r="GV4" s="6"/>
      <c r="GW4" s="6"/>
      <c r="GX4" s="6"/>
      <c r="GY4" s="6"/>
      <c r="GZ4" s="6"/>
      <c r="HA4" s="6"/>
      <c r="HB4" s="6"/>
      <c r="HC4" s="6"/>
      <c r="HD4" s="6"/>
      <c r="HE4" s="6"/>
      <c r="HF4" s="6"/>
      <c r="HG4" s="6"/>
      <c r="HH4" s="6"/>
      <c r="HI4" s="6"/>
      <c r="HJ4" s="6"/>
      <c r="HK4" s="6"/>
      <c r="HL4" s="6"/>
      <c r="HM4" s="6"/>
      <c r="HN4" s="6"/>
      <c r="HO4" s="6"/>
      <c r="HP4" s="6"/>
      <c r="HQ4" s="6"/>
      <c r="HR4" s="6"/>
      <c r="HS4" s="6"/>
      <c r="HT4" s="6"/>
      <c r="HU4" s="6"/>
      <c r="HV4" s="6"/>
      <c r="HW4" s="6"/>
      <c r="HX4" s="6"/>
      <c r="HY4" s="6"/>
      <c r="HZ4" s="6"/>
      <c r="IA4" s="6"/>
      <c r="IB4" s="6"/>
      <c r="IC4" s="6"/>
      <c r="ID4" s="6"/>
      <c r="IE4" s="6"/>
      <c r="IF4" s="6"/>
      <c r="IG4" s="6"/>
      <c r="IH4" s="6"/>
      <c r="II4" s="6"/>
      <c r="IJ4" s="6"/>
      <c r="IK4" s="6"/>
      <c r="IL4" s="6"/>
      <c r="IM4" s="6"/>
      <c r="IN4" s="6"/>
      <c r="IO4" s="6"/>
      <c r="IP4" s="6"/>
      <c r="IQ4" s="6"/>
      <c r="IR4" s="6"/>
      <c r="IS4" s="6"/>
      <c r="IT4" s="6"/>
      <c r="IU4" s="6"/>
      <c r="IV4" s="6"/>
      <c r="IW4" s="6"/>
      <c r="IX4" s="6"/>
      <c r="IY4" s="6"/>
      <c r="IZ4" s="6"/>
      <c r="JA4" s="6"/>
    </row>
    <row r="5" spans="2:261" s="6" customFormat="1" ht="14.25" thickBot="1">
      <c r="B5" s="86" t="s">
        <v>9</v>
      </c>
      <c r="C5" s="10"/>
      <c r="D5" s="91"/>
      <c r="E5" s="19"/>
      <c r="F5" s="9"/>
      <c r="G5" s="9"/>
      <c r="H5" s="9"/>
      <c r="I5" s="9"/>
      <c r="J5" s="48">
        <v>2</v>
      </c>
      <c r="K5" s="18" t="s">
        <v>9</v>
      </c>
      <c r="L5" s="9" t="s">
        <v>10</v>
      </c>
      <c r="M5" s="40">
        <f>'【入力用】入力用フォーム '!$C$6</f>
        <v>0</v>
      </c>
      <c r="P5" s="33"/>
      <c r="Q5" s="33"/>
      <c r="R5" s="33"/>
      <c r="S5" s="33"/>
      <c r="T5" s="33"/>
      <c r="U5" s="33"/>
      <c r="V5" s="33"/>
    </row>
    <row r="6" spans="2:261" s="6" customFormat="1" ht="14.25" thickBot="1">
      <c r="B6" s="92" t="s">
        <v>11</v>
      </c>
      <c r="C6" s="295"/>
      <c r="D6" s="93"/>
      <c r="E6" s="19"/>
      <c r="F6" s="9"/>
      <c r="G6" s="9"/>
      <c r="H6" s="9"/>
      <c r="I6" s="9"/>
      <c r="J6" s="48">
        <v>3</v>
      </c>
      <c r="K6" s="18"/>
      <c r="L6" s="9"/>
      <c r="M6" s="40" t="s">
        <v>12</v>
      </c>
      <c r="P6" s="33"/>
      <c r="Q6" s="33"/>
      <c r="R6" s="33"/>
      <c r="S6" s="33"/>
      <c r="T6" s="33"/>
      <c r="U6" s="33"/>
      <c r="V6" s="33"/>
    </row>
    <row r="7" spans="2:261" s="6" customFormat="1" ht="14.25" thickBot="1">
      <c r="B7" s="87"/>
      <c r="C7" s="296"/>
      <c r="D7" s="91"/>
      <c r="E7" s="19"/>
      <c r="H7" s="14" t="s">
        <v>13</v>
      </c>
      <c r="I7" s="14"/>
      <c r="J7" s="52"/>
      <c r="K7" s="18"/>
      <c r="L7" s="51"/>
      <c r="M7" s="40"/>
      <c r="P7" s="33"/>
      <c r="Q7" s="33"/>
      <c r="R7" s="33"/>
      <c r="S7" s="33"/>
      <c r="T7" s="33"/>
      <c r="U7" s="33"/>
      <c r="V7" s="33"/>
    </row>
    <row r="8" spans="2:261" s="6" customFormat="1" ht="14.25" thickBot="1">
      <c r="B8" s="92" t="s">
        <v>14</v>
      </c>
      <c r="C8" s="297"/>
      <c r="D8" s="93"/>
      <c r="E8" s="19"/>
      <c r="F8" s="9"/>
      <c r="G8" s="9"/>
      <c r="H8" s="14" t="s">
        <v>15</v>
      </c>
      <c r="I8" s="14"/>
      <c r="J8" s="48"/>
      <c r="K8" s="9"/>
      <c r="L8" s="9"/>
      <c r="M8" s="40"/>
      <c r="P8" s="33"/>
      <c r="Q8" s="33"/>
      <c r="R8" s="33"/>
      <c r="S8" s="33"/>
      <c r="T8" s="33"/>
      <c r="U8" s="33"/>
      <c r="V8" s="33"/>
    </row>
    <row r="9" spans="2:261" s="6" customFormat="1" ht="14.25" thickBot="1">
      <c r="B9" s="88"/>
      <c r="C9" s="9"/>
      <c r="D9" s="91"/>
      <c r="E9" s="19"/>
      <c r="J9" s="48"/>
      <c r="K9" s="9"/>
      <c r="L9" s="9"/>
      <c r="M9" s="40"/>
      <c r="P9" s="33"/>
      <c r="Q9" s="33"/>
      <c r="R9" s="33"/>
      <c r="S9" s="33"/>
      <c r="T9" s="33"/>
      <c r="U9" s="33"/>
      <c r="V9" s="33"/>
    </row>
    <row r="10" spans="2:261" ht="108.75" hidden="1" thickBot="1">
      <c r="B10" s="89" t="s">
        <v>16</v>
      </c>
      <c r="C10" s="11"/>
      <c r="D10" s="91" t="s">
        <v>17</v>
      </c>
      <c r="F10" s="12"/>
      <c r="G10" s="12"/>
      <c r="H10" s="12"/>
      <c r="I10" s="12"/>
      <c r="J10" s="52"/>
      <c r="K10" s="51"/>
      <c r="L10" s="51"/>
      <c r="M10" s="40"/>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c r="BE10" s="12"/>
      <c r="BF10" s="12"/>
      <c r="BG10" s="12"/>
      <c r="BH10" s="12"/>
      <c r="BI10" s="12"/>
      <c r="BJ10" s="12"/>
      <c r="BK10" s="12"/>
      <c r="BL10" s="12"/>
      <c r="BM10" s="12"/>
      <c r="BN10" s="12"/>
      <c r="BO10" s="12"/>
      <c r="BP10" s="12"/>
      <c r="BQ10" s="12"/>
      <c r="BR10" s="12"/>
      <c r="BS10" s="12"/>
      <c r="BT10" s="12"/>
      <c r="BU10" s="12"/>
      <c r="BV10" s="12"/>
      <c r="BW10" s="12"/>
      <c r="BX10" s="12"/>
      <c r="BY10" s="12"/>
      <c r="BZ10" s="12"/>
      <c r="CA10" s="12"/>
      <c r="CB10" s="12"/>
      <c r="CC10" s="12"/>
      <c r="CD10" s="12"/>
      <c r="CE10" s="12"/>
      <c r="CF10" s="12"/>
      <c r="CG10" s="12"/>
      <c r="CH10" s="12"/>
      <c r="CI10" s="12"/>
      <c r="CJ10" s="12"/>
      <c r="CK10" s="12"/>
      <c r="CL10" s="12"/>
      <c r="CM10" s="12"/>
      <c r="CN10" s="12"/>
      <c r="CO10" s="12"/>
      <c r="CP10" s="12"/>
      <c r="CQ10" s="12"/>
      <c r="CR10" s="12"/>
      <c r="CS10" s="12"/>
      <c r="CT10" s="12"/>
      <c r="CU10" s="12"/>
      <c r="CV10" s="12"/>
      <c r="CW10" s="12"/>
      <c r="CX10" s="12"/>
      <c r="CY10" s="12"/>
      <c r="CZ10" s="12"/>
      <c r="DA10" s="12"/>
      <c r="DB10" s="12"/>
      <c r="DC10" s="12"/>
      <c r="DD10" s="12"/>
      <c r="DE10" s="12"/>
      <c r="DF10" s="12"/>
      <c r="DG10" s="12"/>
      <c r="DH10" s="12"/>
      <c r="DI10" s="12"/>
      <c r="DJ10" s="12"/>
      <c r="DK10" s="12"/>
      <c r="DL10" s="12"/>
      <c r="DM10" s="12"/>
      <c r="DN10" s="12"/>
      <c r="DO10" s="12"/>
      <c r="DP10" s="12"/>
      <c r="DQ10" s="12"/>
      <c r="DR10" s="12"/>
      <c r="DS10" s="12"/>
      <c r="DT10" s="12"/>
      <c r="DU10" s="12"/>
      <c r="DV10" s="12"/>
      <c r="DW10" s="12"/>
      <c r="DX10" s="12"/>
      <c r="DY10" s="12"/>
      <c r="DZ10" s="12"/>
      <c r="EA10" s="12"/>
      <c r="EB10" s="12"/>
      <c r="EC10" s="12"/>
      <c r="ED10" s="12"/>
      <c r="EE10" s="12"/>
      <c r="EF10" s="12"/>
      <c r="EG10" s="12"/>
      <c r="EH10" s="12"/>
      <c r="EI10" s="12"/>
      <c r="EJ10" s="12"/>
      <c r="EK10" s="12"/>
      <c r="EL10" s="12"/>
      <c r="EM10" s="12"/>
      <c r="EN10" s="12"/>
      <c r="EO10" s="12"/>
      <c r="EP10" s="12"/>
      <c r="EQ10" s="12"/>
      <c r="ER10" s="12"/>
      <c r="ES10" s="12"/>
      <c r="ET10" s="12"/>
      <c r="EU10" s="12"/>
      <c r="EV10" s="12"/>
      <c r="EW10" s="12"/>
      <c r="EX10" s="12"/>
      <c r="EY10" s="12"/>
      <c r="EZ10" s="12"/>
      <c r="FA10" s="12"/>
      <c r="FB10" s="12"/>
      <c r="FC10" s="12"/>
      <c r="FD10" s="12"/>
      <c r="FE10" s="12"/>
      <c r="FF10" s="12"/>
      <c r="FG10" s="12"/>
      <c r="FH10" s="12"/>
      <c r="FI10" s="12"/>
      <c r="FJ10" s="12"/>
      <c r="FK10" s="12"/>
      <c r="FL10" s="12"/>
      <c r="FM10" s="12"/>
      <c r="FN10" s="12"/>
      <c r="FO10" s="12"/>
      <c r="FP10" s="12"/>
      <c r="FQ10" s="12"/>
      <c r="FR10" s="12"/>
      <c r="FS10" s="12"/>
      <c r="FT10" s="12"/>
      <c r="FU10" s="12"/>
      <c r="FV10" s="12"/>
      <c r="FW10" s="12"/>
      <c r="FX10" s="12"/>
      <c r="FY10" s="12"/>
      <c r="FZ10" s="12"/>
      <c r="GA10" s="12"/>
      <c r="GB10" s="12"/>
      <c r="GC10" s="12"/>
      <c r="GD10" s="12"/>
      <c r="GE10" s="12"/>
      <c r="GF10" s="12"/>
      <c r="GG10" s="12"/>
      <c r="GH10" s="12"/>
      <c r="GI10" s="12"/>
      <c r="GJ10" s="12"/>
      <c r="GK10" s="12"/>
      <c r="GL10" s="12"/>
      <c r="GM10" s="12"/>
      <c r="GN10" s="12"/>
      <c r="GO10" s="12"/>
      <c r="GP10" s="12"/>
      <c r="GQ10" s="12"/>
      <c r="GR10" s="12"/>
      <c r="GS10" s="12"/>
      <c r="GT10" s="12"/>
      <c r="GU10" s="12"/>
      <c r="GV10" s="12"/>
      <c r="GW10" s="12"/>
      <c r="GX10" s="12"/>
      <c r="GY10" s="12"/>
      <c r="GZ10" s="12"/>
      <c r="HA10" s="12"/>
      <c r="HB10" s="12"/>
      <c r="HC10" s="12"/>
      <c r="HD10" s="12"/>
      <c r="HE10" s="12"/>
      <c r="HF10" s="12"/>
      <c r="HG10" s="12"/>
      <c r="HH10" s="12"/>
      <c r="HI10" s="12"/>
      <c r="HJ10" s="12"/>
      <c r="HK10" s="12"/>
      <c r="HL10" s="12"/>
      <c r="HM10" s="12"/>
      <c r="HN10" s="12"/>
      <c r="HO10" s="12"/>
      <c r="HP10" s="12"/>
      <c r="HQ10" s="12"/>
      <c r="HR10" s="12"/>
      <c r="HS10" s="12"/>
      <c r="HT10" s="12"/>
      <c r="HU10" s="12"/>
      <c r="HV10" s="12"/>
      <c r="HW10" s="12"/>
      <c r="HX10" s="12"/>
      <c r="HY10" s="12"/>
      <c r="HZ10" s="12"/>
      <c r="IA10" s="12"/>
      <c r="IB10" s="12"/>
      <c r="IC10" s="12"/>
      <c r="ID10" s="12"/>
      <c r="IE10" s="12"/>
      <c r="IF10" s="12"/>
      <c r="IG10" s="12"/>
      <c r="IH10" s="12"/>
      <c r="II10" s="12"/>
      <c r="IJ10" s="12"/>
      <c r="IK10" s="12"/>
      <c r="IL10" s="12"/>
      <c r="IM10" s="12"/>
      <c r="IN10" s="12"/>
      <c r="IO10" s="12"/>
      <c r="IP10" s="12"/>
      <c r="IQ10" s="12"/>
      <c r="IR10" s="12"/>
      <c r="IS10" s="12"/>
      <c r="IT10" s="12"/>
      <c r="IU10" s="12"/>
      <c r="IV10" s="12"/>
      <c r="IW10" s="12"/>
      <c r="IX10" s="12"/>
      <c r="IY10" s="12"/>
      <c r="IZ10" s="12"/>
      <c r="JA10" s="12"/>
    </row>
    <row r="11" spans="2:261" ht="14.25" hidden="1" thickBot="1">
      <c r="B11" s="298" t="s">
        <v>18</v>
      </c>
      <c r="C11" s="299"/>
      <c r="D11" s="93" t="s">
        <v>19</v>
      </c>
      <c r="F11" s="6"/>
      <c r="G11" s="6"/>
      <c r="H11" s="6"/>
      <c r="I11" s="6"/>
      <c r="K11" s="9"/>
      <c r="L11" s="9"/>
      <c r="M11" s="40"/>
      <c r="N11" s="6"/>
      <c r="O11" s="6"/>
      <c r="W11" s="6"/>
      <c r="X11" s="6"/>
      <c r="Y11" s="6"/>
      <c r="Z11" s="6"/>
      <c r="AA11" s="6"/>
      <c r="AB11" s="6"/>
      <c r="AC11" s="6"/>
      <c r="AD11" s="6"/>
      <c r="AE11" s="6"/>
      <c r="AF11" s="6"/>
      <c r="AG11" s="6"/>
      <c r="AH11" s="6"/>
      <c r="AI11" s="6"/>
      <c r="AJ11" s="6"/>
      <c r="AK11" s="6"/>
      <c r="AL11" s="6"/>
      <c r="AM11" s="6"/>
      <c r="AN11" s="6"/>
      <c r="AO11" s="6"/>
      <c r="AP11" s="6"/>
      <c r="AQ11" s="6"/>
      <c r="AR11" s="6"/>
      <c r="AS11" s="6"/>
      <c r="AT11" s="6"/>
      <c r="AU11" s="6"/>
      <c r="AV11" s="6"/>
      <c r="AW11" s="6"/>
      <c r="AX11" s="6"/>
      <c r="AY11" s="6"/>
      <c r="AZ11" s="6"/>
      <c r="BA11" s="6"/>
      <c r="BB11" s="6"/>
      <c r="BC11" s="6"/>
      <c r="BD11" s="6"/>
      <c r="BE11" s="6"/>
      <c r="BF11" s="6"/>
      <c r="BG11" s="6"/>
      <c r="BH11" s="6"/>
      <c r="BI11" s="6"/>
      <c r="BJ11" s="6"/>
      <c r="BK11" s="6"/>
      <c r="BL11" s="6"/>
      <c r="BM11" s="6"/>
      <c r="BN11" s="6"/>
      <c r="BO11" s="6"/>
      <c r="BP11" s="6"/>
      <c r="BQ11" s="6"/>
      <c r="BR11" s="6"/>
      <c r="BS11" s="6"/>
      <c r="BT11" s="6"/>
      <c r="BU11" s="6"/>
      <c r="BV11" s="6"/>
      <c r="BW11" s="6"/>
      <c r="BX11" s="6"/>
      <c r="BY11" s="6"/>
      <c r="BZ11" s="6"/>
      <c r="CA11" s="6"/>
      <c r="CB11" s="6"/>
      <c r="CC11" s="6"/>
      <c r="CD11" s="6"/>
      <c r="CE11" s="6"/>
      <c r="CF11" s="6"/>
      <c r="CG11" s="6"/>
      <c r="CH11" s="6"/>
      <c r="CI11" s="6"/>
      <c r="CJ11" s="6"/>
      <c r="CK11" s="6"/>
      <c r="CL11" s="6"/>
      <c r="CM11" s="6"/>
      <c r="CN11" s="6"/>
      <c r="CO11" s="6"/>
      <c r="CP11" s="6"/>
      <c r="CQ11" s="6"/>
      <c r="CR11" s="6"/>
      <c r="CS11" s="6"/>
      <c r="CT11" s="6"/>
      <c r="CU11" s="6"/>
      <c r="CV11" s="6"/>
      <c r="CW11" s="6"/>
      <c r="CX11" s="6"/>
      <c r="CY11" s="6"/>
      <c r="CZ11" s="6"/>
      <c r="DA11" s="6"/>
      <c r="DB11" s="6"/>
      <c r="DC11" s="6"/>
      <c r="DD11" s="6"/>
      <c r="DE11" s="6"/>
      <c r="DF11" s="6"/>
      <c r="DG11" s="6"/>
      <c r="DH11" s="6"/>
      <c r="DI11" s="6"/>
      <c r="DJ11" s="6"/>
      <c r="DK11" s="6"/>
      <c r="DL11" s="6"/>
      <c r="DM11" s="6"/>
      <c r="DN11" s="6"/>
      <c r="DO11" s="6"/>
      <c r="DP11" s="6"/>
      <c r="DQ11" s="6"/>
      <c r="DR11" s="6"/>
      <c r="DS11" s="6"/>
      <c r="DT11" s="6"/>
      <c r="DU11" s="6"/>
      <c r="DV11" s="6"/>
      <c r="DW11" s="6"/>
      <c r="DX11" s="6"/>
      <c r="DY11" s="6"/>
      <c r="DZ11" s="6"/>
      <c r="EA11" s="6"/>
      <c r="EB11" s="6"/>
      <c r="EC11" s="6"/>
      <c r="ED11" s="6"/>
      <c r="EE11" s="6"/>
      <c r="EF11" s="6"/>
      <c r="EG11" s="6"/>
      <c r="EH11" s="6"/>
      <c r="EI11" s="6"/>
      <c r="EJ11" s="6"/>
      <c r="EK11" s="6"/>
      <c r="EL11" s="6"/>
      <c r="EM11" s="6"/>
      <c r="EN11" s="6"/>
      <c r="EO11" s="6"/>
      <c r="EP11" s="6"/>
      <c r="EQ11" s="6"/>
      <c r="ER11" s="6"/>
      <c r="ES11" s="6"/>
      <c r="ET11" s="6"/>
      <c r="EU11" s="6"/>
      <c r="EV11" s="6"/>
      <c r="EW11" s="6"/>
      <c r="EX11" s="6"/>
      <c r="EY11" s="6"/>
      <c r="EZ11" s="6"/>
      <c r="FA11" s="6"/>
      <c r="FB11" s="6"/>
      <c r="FC11" s="6"/>
      <c r="FD11" s="6"/>
      <c r="FE11" s="6"/>
      <c r="FF11" s="6"/>
      <c r="FG11" s="6"/>
      <c r="FH11" s="6"/>
      <c r="FI11" s="6"/>
      <c r="FJ11" s="6"/>
      <c r="FK11" s="6"/>
      <c r="FL11" s="6"/>
      <c r="FM11" s="6"/>
      <c r="FN11" s="6"/>
      <c r="FO11" s="6"/>
      <c r="FP11" s="6"/>
      <c r="FQ11" s="6"/>
      <c r="FR11" s="6"/>
      <c r="FS11" s="6"/>
      <c r="FT11" s="6"/>
      <c r="FU11" s="6"/>
      <c r="FV11" s="6"/>
      <c r="FW11" s="6"/>
      <c r="FX11" s="6"/>
      <c r="FY11" s="6"/>
      <c r="FZ11" s="6"/>
      <c r="GA11" s="6"/>
      <c r="GB11" s="6"/>
      <c r="GC11" s="6"/>
      <c r="GD11" s="6"/>
      <c r="GE11" s="6"/>
      <c r="GF11" s="6"/>
      <c r="GG11" s="6"/>
      <c r="GH11" s="6"/>
      <c r="GI11" s="6"/>
      <c r="GJ11" s="6"/>
      <c r="GK11" s="6"/>
      <c r="GL11" s="6"/>
      <c r="GM11" s="6"/>
      <c r="GN11" s="6"/>
      <c r="GO11" s="6"/>
      <c r="GP11" s="6"/>
      <c r="GQ11" s="6"/>
      <c r="GR11" s="6"/>
      <c r="GS11" s="6"/>
      <c r="GT11" s="6"/>
      <c r="GU11" s="6"/>
      <c r="GV11" s="6"/>
      <c r="GW11" s="6"/>
      <c r="GX11" s="6"/>
      <c r="GY11" s="6"/>
      <c r="GZ11" s="6"/>
      <c r="HA11" s="6"/>
      <c r="HB11" s="6"/>
      <c r="HC11" s="6"/>
      <c r="HD11" s="6"/>
      <c r="HE11" s="6"/>
      <c r="HF11" s="6"/>
      <c r="HG11" s="6"/>
      <c r="HH11" s="6"/>
      <c r="HI11" s="6"/>
      <c r="HJ11" s="6"/>
      <c r="HK11" s="6"/>
      <c r="HL11" s="6"/>
      <c r="HM11" s="6"/>
      <c r="HN11" s="6"/>
      <c r="HO11" s="6"/>
      <c r="HP11" s="6"/>
      <c r="HQ11" s="6"/>
      <c r="HR11" s="6"/>
      <c r="HS11" s="6"/>
      <c r="HT11" s="6"/>
      <c r="HU11" s="6"/>
      <c r="HV11" s="6"/>
      <c r="HW11" s="6"/>
      <c r="HX11" s="6"/>
      <c r="HY11" s="6"/>
      <c r="HZ11" s="6"/>
      <c r="IA11" s="6"/>
      <c r="IB11" s="6"/>
      <c r="IC11" s="6"/>
      <c r="ID11" s="6"/>
      <c r="IE11" s="6"/>
      <c r="IF11" s="6"/>
      <c r="IG11" s="6"/>
      <c r="IH11" s="6"/>
      <c r="II11" s="6"/>
      <c r="IJ11" s="6"/>
      <c r="IK11" s="6"/>
      <c r="IL11" s="6"/>
      <c r="IM11" s="6"/>
      <c r="IN11" s="6"/>
      <c r="IO11" s="6"/>
      <c r="IP11" s="6"/>
      <c r="IQ11" s="6"/>
      <c r="IR11" s="6"/>
      <c r="IS11" s="6"/>
      <c r="IT11" s="6"/>
      <c r="IU11" s="6"/>
      <c r="IV11" s="6"/>
      <c r="IW11" s="6"/>
      <c r="IX11" s="6"/>
      <c r="IY11" s="6"/>
      <c r="IZ11" s="6"/>
      <c r="JA11" s="6"/>
    </row>
    <row r="12" spans="2:261" ht="14.25" hidden="1" thickBot="1">
      <c r="B12" s="89" t="s">
        <v>20</v>
      </c>
      <c r="C12" s="300"/>
      <c r="D12" s="91" t="s">
        <v>19</v>
      </c>
      <c r="F12" s="6"/>
      <c r="G12" s="6"/>
      <c r="H12" s="6"/>
      <c r="I12" s="6" t="str">
        <f>CONCATENATE(LEFT(C11,1),LEFT(RIGHT(C11,4),1),TRIM(C12))</f>
        <v/>
      </c>
      <c r="K12" s="9"/>
      <c r="L12" s="9"/>
      <c r="M12" s="40"/>
      <c r="N12" s="6"/>
      <c r="O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c r="BA12" s="6"/>
      <c r="BB12" s="6"/>
      <c r="BC12" s="6"/>
      <c r="BD12" s="6"/>
      <c r="BE12" s="6"/>
      <c r="BF12" s="6"/>
      <c r="BG12" s="6"/>
      <c r="BH12" s="6"/>
      <c r="BI12" s="6"/>
      <c r="BJ12" s="6"/>
      <c r="BK12" s="6"/>
      <c r="BL12" s="6"/>
      <c r="BM12" s="6"/>
      <c r="BN12" s="6"/>
      <c r="BO12" s="6"/>
      <c r="BP12" s="6"/>
      <c r="BQ12" s="6"/>
      <c r="BR12" s="6"/>
      <c r="BS12" s="6"/>
      <c r="BT12" s="6"/>
      <c r="BU12" s="6"/>
      <c r="BV12" s="6"/>
      <c r="BW12" s="6"/>
      <c r="BX12" s="6"/>
      <c r="BY12" s="6"/>
      <c r="BZ12" s="6"/>
      <c r="CA12" s="6"/>
      <c r="CB12" s="6"/>
      <c r="CC12" s="6"/>
      <c r="CD12" s="6"/>
      <c r="CE12" s="6"/>
      <c r="CF12" s="6"/>
      <c r="CG12" s="6"/>
      <c r="CH12" s="6"/>
      <c r="CI12" s="6"/>
      <c r="CJ12" s="6"/>
      <c r="CK12" s="6"/>
      <c r="CL12" s="6"/>
      <c r="CM12" s="6"/>
      <c r="CN12" s="6"/>
      <c r="CO12" s="6"/>
      <c r="CP12" s="6"/>
      <c r="CQ12" s="6"/>
      <c r="CR12" s="6"/>
      <c r="CS12" s="6"/>
      <c r="CT12" s="6"/>
      <c r="CU12" s="6"/>
      <c r="CV12" s="6"/>
      <c r="CW12" s="6"/>
      <c r="CX12" s="6"/>
      <c r="CY12" s="6"/>
      <c r="CZ12" s="6"/>
      <c r="DA12" s="6"/>
      <c r="DB12" s="6"/>
      <c r="DC12" s="6"/>
      <c r="DD12" s="6"/>
      <c r="DE12" s="6"/>
      <c r="DF12" s="6"/>
      <c r="DG12" s="6"/>
      <c r="DH12" s="6"/>
      <c r="DI12" s="6"/>
      <c r="DJ12" s="6"/>
      <c r="DK12" s="6"/>
      <c r="DL12" s="6"/>
      <c r="DM12" s="6"/>
      <c r="DN12" s="6"/>
      <c r="DO12" s="6"/>
      <c r="DP12" s="6"/>
      <c r="DQ12" s="6"/>
      <c r="DR12" s="6"/>
      <c r="DS12" s="6"/>
      <c r="DT12" s="6"/>
      <c r="DU12" s="6"/>
      <c r="DV12" s="6"/>
      <c r="DW12" s="6"/>
      <c r="DX12" s="6"/>
      <c r="DY12" s="6"/>
      <c r="DZ12" s="6"/>
      <c r="EA12" s="6"/>
      <c r="EB12" s="6"/>
      <c r="EC12" s="6"/>
      <c r="ED12" s="6"/>
      <c r="EE12" s="6"/>
      <c r="EF12" s="6"/>
      <c r="EG12" s="6"/>
      <c r="EH12" s="6"/>
      <c r="EI12" s="6"/>
      <c r="EJ12" s="6"/>
      <c r="EK12" s="6"/>
      <c r="EL12" s="6"/>
      <c r="EM12" s="6"/>
      <c r="EN12" s="6"/>
      <c r="EO12" s="6"/>
      <c r="EP12" s="6"/>
      <c r="EQ12" s="6"/>
      <c r="ER12" s="6"/>
      <c r="ES12" s="6"/>
      <c r="ET12" s="6"/>
      <c r="EU12" s="6"/>
      <c r="EV12" s="6"/>
      <c r="EW12" s="6"/>
      <c r="EX12" s="6"/>
      <c r="EY12" s="6"/>
      <c r="EZ12" s="6"/>
      <c r="FA12" s="6"/>
      <c r="FB12" s="6"/>
      <c r="FC12" s="6"/>
      <c r="FD12" s="6"/>
      <c r="FE12" s="6"/>
      <c r="FF12" s="6"/>
      <c r="FG12" s="6"/>
      <c r="FH12" s="6"/>
      <c r="FI12" s="6"/>
      <c r="FJ12" s="6"/>
      <c r="FK12" s="6"/>
      <c r="FL12" s="6"/>
      <c r="FM12" s="6"/>
      <c r="FN12" s="6"/>
      <c r="FO12" s="6"/>
      <c r="FP12" s="6"/>
      <c r="FQ12" s="6"/>
      <c r="FR12" s="6"/>
      <c r="FS12" s="6"/>
      <c r="FT12" s="6"/>
      <c r="FU12" s="6"/>
      <c r="FV12" s="6"/>
      <c r="FW12" s="6"/>
      <c r="FX12" s="6"/>
      <c r="FY12" s="6"/>
      <c r="FZ12" s="6"/>
      <c r="GA12" s="6"/>
      <c r="GB12" s="6"/>
      <c r="GC12" s="6"/>
      <c r="GD12" s="6"/>
      <c r="GE12" s="6"/>
      <c r="GF12" s="6"/>
      <c r="GG12" s="6"/>
      <c r="GH12" s="6"/>
      <c r="GI12" s="6"/>
      <c r="GJ12" s="6"/>
      <c r="GK12" s="6"/>
      <c r="GL12" s="6"/>
      <c r="GM12" s="6"/>
      <c r="GN12" s="6"/>
      <c r="GO12" s="6"/>
      <c r="GP12" s="6"/>
      <c r="GQ12" s="6"/>
      <c r="GR12" s="6"/>
      <c r="GS12" s="6"/>
      <c r="GT12" s="6"/>
      <c r="GU12" s="6"/>
      <c r="GV12" s="6"/>
      <c r="GW12" s="6"/>
      <c r="GX12" s="6"/>
      <c r="GY12" s="6"/>
      <c r="GZ12" s="6"/>
      <c r="HA12" s="6"/>
      <c r="HB12" s="6"/>
      <c r="HC12" s="6"/>
      <c r="HD12" s="6"/>
      <c r="HE12" s="6"/>
      <c r="HF12" s="6"/>
      <c r="HG12" s="6"/>
      <c r="HH12" s="6"/>
      <c r="HI12" s="6"/>
      <c r="HJ12" s="6"/>
      <c r="HK12" s="6"/>
      <c r="HL12" s="6"/>
      <c r="HM12" s="6"/>
      <c r="HN12" s="6"/>
      <c r="HO12" s="6"/>
      <c r="HP12" s="6"/>
      <c r="HQ12" s="6"/>
      <c r="HR12" s="6"/>
      <c r="HS12" s="6"/>
      <c r="HT12" s="6"/>
      <c r="HU12" s="6"/>
      <c r="HV12" s="6"/>
      <c r="HW12" s="6"/>
      <c r="HX12" s="6"/>
      <c r="HY12" s="6"/>
      <c r="HZ12" s="6"/>
      <c r="IA12" s="6"/>
      <c r="IB12" s="6"/>
      <c r="IC12" s="6"/>
      <c r="ID12" s="6"/>
      <c r="IE12" s="6"/>
      <c r="IF12" s="6"/>
      <c r="IG12" s="6"/>
      <c r="IH12" s="6"/>
      <c r="II12" s="6"/>
      <c r="IJ12" s="6"/>
      <c r="IK12" s="6"/>
      <c r="IL12" s="6"/>
      <c r="IM12" s="6"/>
      <c r="IN12" s="6"/>
      <c r="IO12" s="6"/>
      <c r="IP12" s="6"/>
      <c r="IQ12" s="6"/>
      <c r="IR12" s="6"/>
      <c r="IS12" s="6"/>
      <c r="IT12" s="6"/>
      <c r="IU12" s="6"/>
      <c r="IV12" s="6"/>
      <c r="IW12" s="6"/>
      <c r="IX12" s="6"/>
      <c r="IY12" s="6"/>
      <c r="IZ12" s="6"/>
      <c r="JA12" s="6"/>
    </row>
    <row r="13" spans="2:261" ht="14.25" hidden="1" thickBot="1">
      <c r="B13" s="89" t="s">
        <v>21</v>
      </c>
      <c r="C13" s="300"/>
      <c r="D13" s="91" t="s">
        <v>19</v>
      </c>
      <c r="F13" s="6"/>
      <c r="G13" s="6"/>
      <c r="H13" s="6"/>
      <c r="I13" s="6"/>
      <c r="J13" s="52"/>
      <c r="K13" s="51"/>
      <c r="L13" s="51"/>
      <c r="M13" s="40"/>
      <c r="N13" s="6"/>
      <c r="O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c r="BM13" s="6"/>
      <c r="BN13" s="6"/>
      <c r="BO13" s="6"/>
      <c r="BP13" s="6"/>
      <c r="BQ13" s="6"/>
      <c r="BR13" s="6"/>
      <c r="BS13" s="6"/>
      <c r="BT13" s="6"/>
      <c r="BU13" s="6"/>
      <c r="BV13" s="6"/>
      <c r="BW13" s="6"/>
      <c r="BX13" s="6"/>
      <c r="BY13" s="6"/>
      <c r="BZ13" s="6"/>
      <c r="CA13" s="6"/>
      <c r="CB13" s="6"/>
      <c r="CC13" s="6"/>
      <c r="CD13" s="6"/>
      <c r="CE13" s="6"/>
      <c r="CF13" s="6"/>
      <c r="CG13" s="6"/>
      <c r="CH13" s="6"/>
      <c r="CI13" s="6"/>
      <c r="CJ13" s="6"/>
      <c r="CK13" s="6"/>
      <c r="CL13" s="6"/>
      <c r="CM13" s="6"/>
      <c r="CN13" s="6"/>
      <c r="CO13" s="6"/>
      <c r="CP13" s="6"/>
      <c r="CQ13" s="6"/>
      <c r="CR13" s="6"/>
      <c r="CS13" s="6"/>
      <c r="CT13" s="6"/>
      <c r="CU13" s="6"/>
      <c r="CV13" s="6"/>
      <c r="CW13" s="6"/>
      <c r="CX13" s="6"/>
      <c r="CY13" s="6"/>
      <c r="CZ13" s="6"/>
      <c r="DA13" s="6"/>
      <c r="DB13" s="6"/>
      <c r="DC13" s="6"/>
      <c r="DD13" s="6"/>
      <c r="DE13" s="6"/>
      <c r="DF13" s="6"/>
      <c r="DG13" s="6"/>
      <c r="DH13" s="6"/>
      <c r="DI13" s="6"/>
      <c r="DJ13" s="6"/>
      <c r="DK13" s="6"/>
      <c r="DL13" s="6"/>
      <c r="DM13" s="6"/>
      <c r="DN13" s="6"/>
      <c r="DO13" s="6"/>
      <c r="DP13" s="6"/>
      <c r="DQ13" s="6"/>
      <c r="DR13" s="6"/>
      <c r="DS13" s="6"/>
      <c r="DT13" s="6"/>
      <c r="DU13" s="6"/>
      <c r="DV13" s="6"/>
      <c r="DW13" s="6"/>
      <c r="DX13" s="6"/>
      <c r="DY13" s="6"/>
      <c r="DZ13" s="6"/>
      <c r="EA13" s="6"/>
      <c r="EB13" s="6"/>
      <c r="EC13" s="6"/>
      <c r="ED13" s="6"/>
      <c r="EE13" s="6"/>
      <c r="EF13" s="6"/>
      <c r="EG13" s="6"/>
      <c r="EH13" s="6"/>
      <c r="EI13" s="6"/>
      <c r="EJ13" s="6"/>
      <c r="EK13" s="6"/>
      <c r="EL13" s="6"/>
      <c r="EM13" s="6"/>
      <c r="EN13" s="6"/>
      <c r="EO13" s="6"/>
      <c r="EP13" s="6"/>
      <c r="EQ13" s="6"/>
      <c r="ER13" s="6"/>
      <c r="ES13" s="6"/>
      <c r="ET13" s="6"/>
      <c r="EU13" s="6"/>
      <c r="EV13" s="6"/>
      <c r="EW13" s="6"/>
      <c r="EX13" s="6"/>
      <c r="EY13" s="6"/>
      <c r="EZ13" s="6"/>
      <c r="FA13" s="6"/>
      <c r="FB13" s="6"/>
      <c r="FC13" s="6"/>
      <c r="FD13" s="6"/>
      <c r="FE13" s="6"/>
      <c r="FF13" s="6"/>
      <c r="FG13" s="6"/>
      <c r="FH13" s="6"/>
      <c r="FI13" s="6"/>
      <c r="FJ13" s="6"/>
      <c r="FK13" s="6"/>
      <c r="FL13" s="6"/>
      <c r="FM13" s="6"/>
      <c r="FN13" s="6"/>
      <c r="FO13" s="6"/>
      <c r="FP13" s="6"/>
      <c r="FQ13" s="6"/>
      <c r="FR13" s="6"/>
      <c r="FS13" s="6"/>
      <c r="FT13" s="6"/>
      <c r="FU13" s="6"/>
      <c r="FV13" s="6"/>
      <c r="FW13" s="6"/>
      <c r="FX13" s="6"/>
      <c r="FY13" s="6"/>
      <c r="FZ13" s="6"/>
      <c r="GA13" s="6"/>
      <c r="GB13" s="6"/>
      <c r="GC13" s="6"/>
      <c r="GD13" s="6"/>
      <c r="GE13" s="6"/>
      <c r="GF13" s="6"/>
      <c r="GG13" s="6"/>
      <c r="GH13" s="6"/>
      <c r="GI13" s="6"/>
      <c r="GJ13" s="6"/>
      <c r="GK13" s="6"/>
      <c r="GL13" s="6"/>
      <c r="GM13" s="6"/>
      <c r="GN13" s="6"/>
      <c r="GO13" s="6"/>
      <c r="GP13" s="6"/>
      <c r="GQ13" s="6"/>
      <c r="GR13" s="6"/>
      <c r="GS13" s="6"/>
      <c r="GT13" s="6"/>
      <c r="GU13" s="6"/>
      <c r="GV13" s="6"/>
      <c r="GW13" s="6"/>
      <c r="GX13" s="6"/>
      <c r="GY13" s="6"/>
      <c r="GZ13" s="6"/>
      <c r="HA13" s="6"/>
      <c r="HB13" s="6"/>
      <c r="HC13" s="6"/>
      <c r="HD13" s="6"/>
      <c r="HE13" s="6"/>
      <c r="HF13" s="6"/>
      <c r="HG13" s="6"/>
      <c r="HH13" s="6"/>
      <c r="HI13" s="6"/>
      <c r="HJ13" s="6"/>
      <c r="HK13" s="6"/>
      <c r="HL13" s="6"/>
      <c r="HM13" s="6"/>
      <c r="HN13" s="6"/>
      <c r="HO13" s="6"/>
      <c r="HP13" s="6"/>
      <c r="HQ13" s="6"/>
      <c r="HR13" s="6"/>
      <c r="HS13" s="6"/>
      <c r="HT13" s="6"/>
      <c r="HU13" s="6"/>
      <c r="HV13" s="6"/>
      <c r="HW13" s="6"/>
      <c r="HX13" s="6"/>
      <c r="HY13" s="6"/>
      <c r="HZ13" s="6"/>
      <c r="IA13" s="6"/>
      <c r="IB13" s="6"/>
      <c r="IC13" s="6"/>
      <c r="ID13" s="6"/>
      <c r="IE13" s="6"/>
      <c r="IF13" s="6"/>
      <c r="IG13" s="6"/>
      <c r="IH13" s="6"/>
      <c r="II13" s="6"/>
      <c r="IJ13" s="6"/>
      <c r="IK13" s="6"/>
      <c r="IL13" s="6"/>
      <c r="IM13" s="6"/>
      <c r="IN13" s="6"/>
      <c r="IO13" s="6"/>
      <c r="IP13" s="6"/>
      <c r="IQ13" s="6"/>
      <c r="IR13" s="6"/>
      <c r="IS13" s="6"/>
      <c r="IT13" s="6"/>
      <c r="IU13" s="6"/>
      <c r="IV13" s="6"/>
      <c r="IW13" s="6"/>
      <c r="IX13" s="6"/>
      <c r="IY13" s="6"/>
      <c r="IZ13" s="6"/>
      <c r="JA13" s="6"/>
    </row>
    <row r="14" spans="2:261" ht="27.75" hidden="1" thickBot="1">
      <c r="B14" s="136" t="s">
        <v>22</v>
      </c>
      <c r="C14" s="301"/>
      <c r="D14" s="93" t="s">
        <v>23</v>
      </c>
      <c r="F14" s="6"/>
      <c r="G14" s="6"/>
      <c r="H14" s="6"/>
      <c r="I14" s="6"/>
      <c r="K14" s="9"/>
      <c r="L14" s="9"/>
      <c r="M14" s="40"/>
      <c r="N14" s="6"/>
      <c r="O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c r="BL14" s="6"/>
      <c r="BM14" s="6"/>
      <c r="BN14" s="6"/>
      <c r="BO14" s="6"/>
      <c r="BP14" s="6"/>
      <c r="BQ14" s="6"/>
      <c r="BR14" s="6"/>
      <c r="BS14" s="6"/>
      <c r="BT14" s="6"/>
      <c r="BU14" s="6"/>
      <c r="BV14" s="6"/>
      <c r="BW14" s="6"/>
      <c r="BX14" s="6"/>
      <c r="BY14" s="6"/>
      <c r="BZ14" s="6"/>
      <c r="CA14" s="6"/>
      <c r="CB14" s="6"/>
      <c r="CC14" s="6"/>
      <c r="CD14" s="6"/>
      <c r="CE14" s="6"/>
      <c r="CF14" s="6"/>
      <c r="CG14" s="6"/>
      <c r="CH14" s="6"/>
      <c r="CI14" s="6"/>
      <c r="CJ14" s="6"/>
      <c r="CK14" s="6"/>
      <c r="CL14" s="6"/>
      <c r="CM14" s="6"/>
      <c r="CN14" s="6"/>
      <c r="CO14" s="6"/>
      <c r="CP14" s="6"/>
      <c r="CQ14" s="6"/>
      <c r="CR14" s="6"/>
      <c r="CS14" s="6"/>
      <c r="CT14" s="6"/>
      <c r="CU14" s="6"/>
      <c r="CV14" s="6"/>
      <c r="CW14" s="6"/>
      <c r="CX14" s="6"/>
      <c r="CY14" s="6"/>
      <c r="CZ14" s="6"/>
      <c r="DA14" s="6"/>
      <c r="DB14" s="6"/>
      <c r="DC14" s="6"/>
      <c r="DD14" s="6"/>
      <c r="DE14" s="6"/>
      <c r="DF14" s="6"/>
      <c r="DG14" s="6"/>
      <c r="DH14" s="6"/>
      <c r="DI14" s="6"/>
      <c r="DJ14" s="6"/>
      <c r="DK14" s="6"/>
      <c r="DL14" s="6"/>
      <c r="DM14" s="6"/>
      <c r="DN14" s="6"/>
      <c r="DO14" s="6"/>
      <c r="DP14" s="6"/>
      <c r="DQ14" s="6"/>
      <c r="DR14" s="6"/>
      <c r="DS14" s="6"/>
      <c r="DT14" s="6"/>
      <c r="DU14" s="6"/>
      <c r="DV14" s="6"/>
      <c r="DW14" s="6"/>
      <c r="DX14" s="6"/>
      <c r="DY14" s="6"/>
      <c r="DZ14" s="6"/>
      <c r="EA14" s="6"/>
      <c r="EB14" s="6"/>
      <c r="EC14" s="6"/>
      <c r="ED14" s="6"/>
      <c r="EE14" s="6"/>
      <c r="EF14" s="6"/>
      <c r="EG14" s="6"/>
      <c r="EH14" s="6"/>
      <c r="EI14" s="6"/>
      <c r="EJ14" s="6"/>
      <c r="EK14" s="6"/>
      <c r="EL14" s="6"/>
      <c r="EM14" s="6"/>
      <c r="EN14" s="6"/>
      <c r="EO14" s="6"/>
      <c r="EP14" s="6"/>
      <c r="EQ14" s="6"/>
      <c r="ER14" s="6"/>
      <c r="ES14" s="6"/>
      <c r="ET14" s="6"/>
      <c r="EU14" s="6"/>
      <c r="EV14" s="6"/>
      <c r="EW14" s="6"/>
      <c r="EX14" s="6"/>
      <c r="EY14" s="6"/>
      <c r="EZ14" s="6"/>
      <c r="FA14" s="6"/>
      <c r="FB14" s="6"/>
      <c r="FC14" s="6"/>
      <c r="FD14" s="6"/>
      <c r="FE14" s="6"/>
      <c r="FF14" s="6"/>
      <c r="FG14" s="6"/>
      <c r="FH14" s="6"/>
      <c r="FI14" s="6"/>
      <c r="FJ14" s="6"/>
      <c r="FK14" s="6"/>
      <c r="FL14" s="6"/>
      <c r="FM14" s="6"/>
      <c r="FN14" s="6"/>
      <c r="FO14" s="6"/>
      <c r="FP14" s="6"/>
      <c r="FQ14" s="6"/>
      <c r="FR14" s="6"/>
      <c r="FS14" s="6"/>
      <c r="FT14" s="6"/>
      <c r="FU14" s="6"/>
      <c r="FV14" s="6"/>
      <c r="FW14" s="6"/>
      <c r="FX14" s="6"/>
      <c r="FY14" s="6"/>
      <c r="FZ14" s="6"/>
      <c r="GA14" s="6"/>
      <c r="GB14" s="6"/>
      <c r="GC14" s="6"/>
      <c r="GD14" s="6"/>
      <c r="GE14" s="6"/>
      <c r="GF14" s="6"/>
      <c r="GG14" s="6"/>
      <c r="GH14" s="6"/>
      <c r="GI14" s="6"/>
      <c r="GJ14" s="6"/>
      <c r="GK14" s="6"/>
      <c r="GL14" s="6"/>
      <c r="GM14" s="6"/>
      <c r="GN14" s="6"/>
      <c r="GO14" s="6"/>
      <c r="GP14" s="6"/>
      <c r="GQ14" s="6"/>
      <c r="GR14" s="6"/>
      <c r="GS14" s="6"/>
      <c r="GT14" s="6"/>
      <c r="GU14" s="6"/>
      <c r="GV14" s="6"/>
      <c r="GW14" s="6"/>
      <c r="GX14" s="6"/>
      <c r="GY14" s="6"/>
      <c r="GZ14" s="6"/>
      <c r="HA14" s="6"/>
      <c r="HB14" s="6"/>
      <c r="HC14" s="6"/>
      <c r="HD14" s="6"/>
      <c r="HE14" s="6"/>
      <c r="HF14" s="6"/>
      <c r="HG14" s="6"/>
      <c r="HH14" s="6"/>
      <c r="HI14" s="6"/>
      <c r="HJ14" s="6"/>
      <c r="HK14" s="6"/>
      <c r="HL14" s="6"/>
      <c r="HM14" s="6"/>
      <c r="HN14" s="6"/>
      <c r="HO14" s="6"/>
      <c r="HP14" s="6"/>
      <c r="HQ14" s="6"/>
      <c r="HR14" s="6"/>
      <c r="HS14" s="6"/>
      <c r="HT14" s="6"/>
      <c r="HU14" s="6"/>
      <c r="HV14" s="6"/>
      <c r="HW14" s="6"/>
      <c r="HX14" s="6"/>
      <c r="HY14" s="6"/>
      <c r="HZ14" s="6"/>
      <c r="IA14" s="6"/>
      <c r="IB14" s="6"/>
      <c r="IC14" s="6"/>
      <c r="ID14" s="6"/>
      <c r="IE14" s="6"/>
      <c r="IF14" s="6"/>
      <c r="IG14" s="6"/>
      <c r="IH14" s="6"/>
      <c r="II14" s="6"/>
      <c r="IJ14" s="6"/>
      <c r="IK14" s="6"/>
      <c r="IL14" s="6"/>
      <c r="IM14" s="6"/>
      <c r="IN14" s="6"/>
      <c r="IO14" s="6"/>
      <c r="IP14" s="6"/>
      <c r="IQ14" s="6"/>
      <c r="IR14" s="6"/>
      <c r="IS14" s="6"/>
      <c r="IT14" s="6"/>
      <c r="IU14" s="6"/>
      <c r="IV14" s="6"/>
      <c r="IW14" s="6"/>
      <c r="IX14" s="6"/>
      <c r="IY14" s="6"/>
      <c r="IZ14" s="6"/>
      <c r="JA14" s="6"/>
    </row>
    <row r="15" spans="2:261" ht="14.25" thickBot="1">
      <c r="B15" s="136" t="s">
        <v>24</v>
      </c>
      <c r="C15" s="302"/>
      <c r="D15" s="93"/>
      <c r="F15" s="6"/>
      <c r="G15" s="6"/>
      <c r="H15" s="6"/>
      <c r="I15" s="6"/>
      <c r="K15" s="9"/>
      <c r="L15" s="9"/>
      <c r="M15" s="40"/>
      <c r="N15" s="6"/>
      <c r="O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c r="BM15" s="6"/>
      <c r="BN15" s="6"/>
      <c r="BO15" s="6"/>
      <c r="BP15" s="6"/>
      <c r="BQ15" s="6"/>
      <c r="BR15" s="6"/>
      <c r="BS15" s="6"/>
      <c r="BT15" s="6"/>
      <c r="BU15" s="6"/>
      <c r="BV15" s="6"/>
      <c r="BW15" s="6"/>
      <c r="BX15" s="6"/>
      <c r="BY15" s="6"/>
      <c r="BZ15" s="6"/>
      <c r="CA15" s="6"/>
      <c r="CB15" s="6"/>
      <c r="CC15" s="6"/>
      <c r="CD15" s="6"/>
      <c r="CE15" s="6"/>
      <c r="CF15" s="6"/>
      <c r="CG15" s="6"/>
      <c r="CH15" s="6"/>
      <c r="CI15" s="6"/>
      <c r="CJ15" s="6"/>
      <c r="CK15" s="6"/>
      <c r="CL15" s="6"/>
      <c r="CM15" s="6"/>
      <c r="CN15" s="6"/>
      <c r="CO15" s="6"/>
      <c r="CP15" s="6"/>
      <c r="CQ15" s="6"/>
      <c r="CR15" s="6"/>
      <c r="CS15" s="6"/>
      <c r="CT15" s="6"/>
      <c r="CU15" s="6"/>
      <c r="CV15" s="6"/>
      <c r="CW15" s="6"/>
      <c r="CX15" s="6"/>
      <c r="CY15" s="6"/>
      <c r="CZ15" s="6"/>
      <c r="DA15" s="6"/>
      <c r="DB15" s="6"/>
      <c r="DC15" s="6"/>
      <c r="DD15" s="6"/>
      <c r="DE15" s="6"/>
      <c r="DF15" s="6"/>
      <c r="DG15" s="6"/>
      <c r="DH15" s="6"/>
      <c r="DI15" s="6"/>
      <c r="DJ15" s="6"/>
      <c r="DK15" s="6"/>
      <c r="DL15" s="6"/>
      <c r="DM15" s="6"/>
      <c r="DN15" s="6"/>
      <c r="DO15" s="6"/>
      <c r="DP15" s="6"/>
      <c r="DQ15" s="6"/>
      <c r="DR15" s="6"/>
      <c r="DS15" s="6"/>
      <c r="DT15" s="6"/>
      <c r="DU15" s="6"/>
      <c r="DV15" s="6"/>
      <c r="DW15" s="6"/>
      <c r="DX15" s="6"/>
      <c r="DY15" s="6"/>
      <c r="DZ15" s="6"/>
      <c r="EA15" s="6"/>
      <c r="EB15" s="6"/>
      <c r="EC15" s="6"/>
      <c r="ED15" s="6"/>
      <c r="EE15" s="6"/>
      <c r="EF15" s="6"/>
      <c r="EG15" s="6"/>
      <c r="EH15" s="6"/>
      <c r="EI15" s="6"/>
      <c r="EJ15" s="6"/>
      <c r="EK15" s="6"/>
      <c r="EL15" s="6"/>
      <c r="EM15" s="6"/>
      <c r="EN15" s="6"/>
      <c r="EO15" s="6"/>
      <c r="EP15" s="6"/>
      <c r="EQ15" s="6"/>
      <c r="ER15" s="6"/>
      <c r="ES15" s="6"/>
      <c r="ET15" s="6"/>
      <c r="EU15" s="6"/>
      <c r="EV15" s="6"/>
      <c r="EW15" s="6"/>
      <c r="EX15" s="6"/>
      <c r="EY15" s="6"/>
      <c r="EZ15" s="6"/>
      <c r="FA15" s="6"/>
      <c r="FB15" s="6"/>
      <c r="FC15" s="6"/>
      <c r="FD15" s="6"/>
      <c r="FE15" s="6"/>
      <c r="FF15" s="6"/>
      <c r="FG15" s="6"/>
      <c r="FH15" s="6"/>
      <c r="FI15" s="6"/>
      <c r="FJ15" s="6"/>
      <c r="FK15" s="6"/>
      <c r="FL15" s="6"/>
      <c r="FM15" s="6"/>
      <c r="FN15" s="6"/>
      <c r="FO15" s="6"/>
      <c r="FP15" s="6"/>
      <c r="FQ15" s="6"/>
      <c r="FR15" s="6"/>
      <c r="FS15" s="6"/>
      <c r="FT15" s="6"/>
      <c r="FU15" s="6"/>
      <c r="FV15" s="6"/>
      <c r="FW15" s="6"/>
      <c r="FX15" s="6"/>
      <c r="FY15" s="6"/>
      <c r="FZ15" s="6"/>
      <c r="GA15" s="6"/>
      <c r="GB15" s="6"/>
      <c r="GC15" s="6"/>
      <c r="GD15" s="6"/>
      <c r="GE15" s="6"/>
      <c r="GF15" s="6"/>
      <c r="GG15" s="6"/>
      <c r="GH15" s="6"/>
      <c r="GI15" s="6"/>
      <c r="GJ15" s="6"/>
      <c r="GK15" s="6"/>
      <c r="GL15" s="6"/>
      <c r="GM15" s="6"/>
      <c r="GN15" s="6"/>
      <c r="GO15" s="6"/>
      <c r="GP15" s="6"/>
      <c r="GQ15" s="6"/>
      <c r="GR15" s="6"/>
      <c r="GS15" s="6"/>
      <c r="GT15" s="6"/>
      <c r="GU15" s="6"/>
      <c r="GV15" s="6"/>
      <c r="GW15" s="6"/>
      <c r="GX15" s="6"/>
      <c r="GY15" s="6"/>
      <c r="GZ15" s="6"/>
      <c r="HA15" s="6"/>
      <c r="HB15" s="6"/>
      <c r="HC15" s="6"/>
      <c r="HD15" s="6"/>
      <c r="HE15" s="6"/>
      <c r="HF15" s="6"/>
      <c r="HG15" s="6"/>
      <c r="HH15" s="6"/>
      <c r="HI15" s="6"/>
      <c r="HJ15" s="6"/>
      <c r="HK15" s="6"/>
      <c r="HL15" s="6"/>
      <c r="HM15" s="6"/>
      <c r="HN15" s="6"/>
      <c r="HO15" s="6"/>
      <c r="HP15" s="6"/>
      <c r="HQ15" s="6"/>
      <c r="HR15" s="6"/>
      <c r="HS15" s="6"/>
      <c r="HT15" s="6"/>
      <c r="HU15" s="6"/>
      <c r="HV15" s="6"/>
      <c r="HW15" s="6"/>
      <c r="HX15" s="6"/>
      <c r="HY15" s="6"/>
      <c r="HZ15" s="6"/>
      <c r="IA15" s="6"/>
      <c r="IB15" s="6"/>
      <c r="IC15" s="6"/>
      <c r="ID15" s="6"/>
      <c r="IE15" s="6"/>
      <c r="IF15" s="6"/>
      <c r="IG15" s="6"/>
      <c r="IH15" s="6"/>
      <c r="II15" s="6"/>
      <c r="IJ15" s="6"/>
      <c r="IK15" s="6"/>
      <c r="IL15" s="6"/>
      <c r="IM15" s="6"/>
      <c r="IN15" s="6"/>
      <c r="IO15" s="6"/>
      <c r="IP15" s="6"/>
      <c r="IQ15" s="6"/>
      <c r="IR15" s="6"/>
      <c r="IS15" s="6"/>
      <c r="IT15" s="6"/>
      <c r="IU15" s="6"/>
      <c r="IV15" s="6"/>
      <c r="IW15" s="6"/>
      <c r="IX15" s="6"/>
      <c r="IY15" s="6"/>
      <c r="IZ15" s="6"/>
      <c r="JA15" s="6"/>
    </row>
    <row r="16" spans="2:261" ht="14.25" thickBot="1">
      <c r="B16" s="136" t="s">
        <v>25</v>
      </c>
      <c r="C16" s="302"/>
      <c r="D16" s="93"/>
      <c r="F16" s="6"/>
      <c r="G16" s="6"/>
      <c r="H16" s="6"/>
      <c r="I16" s="6"/>
      <c r="J16" s="52"/>
      <c r="K16" s="51"/>
      <c r="L16" s="51"/>
      <c r="M16" s="40"/>
      <c r="N16" s="6"/>
      <c r="O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c r="BA16" s="6"/>
      <c r="BB16" s="6"/>
      <c r="BC16" s="6"/>
      <c r="BD16" s="6"/>
      <c r="BE16" s="6"/>
      <c r="BF16" s="6"/>
      <c r="BG16" s="6"/>
      <c r="BH16" s="6"/>
      <c r="BI16" s="6"/>
      <c r="BJ16" s="6"/>
      <c r="BK16" s="6"/>
      <c r="BL16" s="6"/>
      <c r="BM16" s="6"/>
      <c r="BN16" s="6"/>
      <c r="BO16" s="6"/>
      <c r="BP16" s="6"/>
      <c r="BQ16" s="6"/>
      <c r="BR16" s="6"/>
      <c r="BS16" s="6"/>
      <c r="BT16" s="6"/>
      <c r="BU16" s="6"/>
      <c r="BV16" s="6"/>
      <c r="BW16" s="6"/>
      <c r="BX16" s="6"/>
      <c r="BY16" s="6"/>
      <c r="BZ16" s="6"/>
      <c r="CA16" s="6"/>
      <c r="CB16" s="6"/>
      <c r="CC16" s="6"/>
      <c r="CD16" s="6"/>
      <c r="CE16" s="6"/>
      <c r="CF16" s="6"/>
      <c r="CG16" s="6"/>
      <c r="CH16" s="6"/>
      <c r="CI16" s="6"/>
      <c r="CJ16" s="6"/>
      <c r="CK16" s="6"/>
      <c r="CL16" s="6"/>
      <c r="CM16" s="6"/>
      <c r="CN16" s="6"/>
      <c r="CO16" s="6"/>
      <c r="CP16" s="6"/>
      <c r="CQ16" s="6"/>
      <c r="CR16" s="6"/>
      <c r="CS16" s="6"/>
      <c r="CT16" s="6"/>
      <c r="CU16" s="6"/>
      <c r="CV16" s="6"/>
      <c r="CW16" s="6"/>
      <c r="CX16" s="6"/>
      <c r="CY16" s="6"/>
      <c r="CZ16" s="6"/>
      <c r="DA16" s="6"/>
      <c r="DB16" s="6"/>
      <c r="DC16" s="6"/>
      <c r="DD16" s="6"/>
      <c r="DE16" s="6"/>
      <c r="DF16" s="6"/>
      <c r="DG16" s="6"/>
      <c r="DH16" s="6"/>
      <c r="DI16" s="6"/>
      <c r="DJ16" s="6"/>
      <c r="DK16" s="6"/>
      <c r="DL16" s="6"/>
      <c r="DM16" s="6"/>
      <c r="DN16" s="6"/>
      <c r="DO16" s="6"/>
      <c r="DP16" s="6"/>
      <c r="DQ16" s="6"/>
      <c r="DR16" s="6"/>
      <c r="DS16" s="6"/>
      <c r="DT16" s="6"/>
      <c r="DU16" s="6"/>
      <c r="DV16" s="6"/>
      <c r="DW16" s="6"/>
      <c r="DX16" s="6"/>
      <c r="DY16" s="6"/>
      <c r="DZ16" s="6"/>
      <c r="EA16" s="6"/>
      <c r="EB16" s="6"/>
      <c r="EC16" s="6"/>
      <c r="ED16" s="6"/>
      <c r="EE16" s="6"/>
      <c r="EF16" s="6"/>
      <c r="EG16" s="6"/>
      <c r="EH16" s="6"/>
      <c r="EI16" s="6"/>
      <c r="EJ16" s="6"/>
      <c r="EK16" s="6"/>
      <c r="EL16" s="6"/>
      <c r="EM16" s="6"/>
      <c r="EN16" s="6"/>
      <c r="EO16" s="6"/>
      <c r="EP16" s="6"/>
      <c r="EQ16" s="6"/>
      <c r="ER16" s="6"/>
      <c r="ES16" s="6"/>
      <c r="ET16" s="6"/>
      <c r="EU16" s="6"/>
      <c r="EV16" s="6"/>
      <c r="EW16" s="6"/>
      <c r="EX16" s="6"/>
      <c r="EY16" s="6"/>
      <c r="EZ16" s="6"/>
      <c r="FA16" s="6"/>
      <c r="FB16" s="6"/>
      <c r="FC16" s="6"/>
      <c r="FD16" s="6"/>
      <c r="FE16" s="6"/>
      <c r="FF16" s="6"/>
      <c r="FG16" s="6"/>
      <c r="FH16" s="6"/>
      <c r="FI16" s="6"/>
      <c r="FJ16" s="6"/>
      <c r="FK16" s="6"/>
      <c r="FL16" s="6"/>
      <c r="FM16" s="6"/>
      <c r="FN16" s="6"/>
      <c r="FO16" s="6"/>
      <c r="FP16" s="6"/>
      <c r="FQ16" s="6"/>
      <c r="FR16" s="6"/>
      <c r="FS16" s="6"/>
      <c r="FT16" s="6"/>
      <c r="FU16" s="6"/>
      <c r="FV16" s="6"/>
      <c r="FW16" s="6"/>
      <c r="FX16" s="6"/>
      <c r="FY16" s="6"/>
      <c r="FZ16" s="6"/>
      <c r="GA16" s="6"/>
      <c r="GB16" s="6"/>
      <c r="GC16" s="6"/>
      <c r="GD16" s="6"/>
      <c r="GE16" s="6"/>
      <c r="GF16" s="6"/>
      <c r="GG16" s="6"/>
      <c r="GH16" s="6"/>
      <c r="GI16" s="6"/>
      <c r="GJ16" s="6"/>
      <c r="GK16" s="6"/>
      <c r="GL16" s="6"/>
      <c r="GM16" s="6"/>
      <c r="GN16" s="6"/>
      <c r="GO16" s="6"/>
      <c r="GP16" s="6"/>
      <c r="GQ16" s="6"/>
      <c r="GR16" s="6"/>
      <c r="GS16" s="6"/>
      <c r="GT16" s="6"/>
      <c r="GU16" s="6"/>
      <c r="GV16" s="6"/>
      <c r="GW16" s="6"/>
      <c r="GX16" s="6"/>
      <c r="GY16" s="6"/>
      <c r="GZ16" s="6"/>
      <c r="HA16" s="6"/>
      <c r="HB16" s="6"/>
      <c r="HC16" s="6"/>
      <c r="HD16" s="6"/>
      <c r="HE16" s="6"/>
      <c r="HF16" s="6"/>
      <c r="HG16" s="6"/>
      <c r="HH16" s="6"/>
      <c r="HI16" s="6"/>
      <c r="HJ16" s="6"/>
      <c r="HK16" s="6"/>
      <c r="HL16" s="6"/>
      <c r="HM16" s="6"/>
      <c r="HN16" s="6"/>
      <c r="HO16" s="6"/>
      <c r="HP16" s="6"/>
      <c r="HQ16" s="6"/>
      <c r="HR16" s="6"/>
      <c r="HS16" s="6"/>
      <c r="HT16" s="6"/>
      <c r="HU16" s="6"/>
      <c r="HV16" s="6"/>
      <c r="HW16" s="6"/>
      <c r="HX16" s="6"/>
      <c r="HY16" s="6"/>
      <c r="HZ16" s="6"/>
      <c r="IA16" s="6"/>
      <c r="IB16" s="6"/>
      <c r="IC16" s="6"/>
      <c r="ID16" s="6"/>
      <c r="IE16" s="6"/>
      <c r="IF16" s="6"/>
      <c r="IG16" s="6"/>
      <c r="IH16" s="6"/>
      <c r="II16" s="6"/>
      <c r="IJ16" s="6"/>
      <c r="IK16" s="6"/>
      <c r="IL16" s="6"/>
      <c r="IM16" s="6"/>
      <c r="IN16" s="6"/>
      <c r="IO16" s="6"/>
      <c r="IP16" s="6"/>
      <c r="IQ16" s="6"/>
      <c r="IR16" s="6"/>
      <c r="IS16" s="6"/>
      <c r="IT16" s="6"/>
      <c r="IU16" s="6"/>
      <c r="IV16" s="6"/>
      <c r="IW16" s="6"/>
      <c r="IX16" s="6"/>
      <c r="IY16" s="6"/>
      <c r="IZ16" s="6"/>
      <c r="JA16" s="6"/>
    </row>
    <row r="17" spans="2:22" ht="14.25" thickBot="1">
      <c r="B17" s="136" t="s">
        <v>26</v>
      </c>
      <c r="C17" s="302"/>
      <c r="D17" s="93"/>
      <c r="F17" s="6"/>
      <c r="G17" s="6"/>
      <c r="H17" s="6"/>
      <c r="I17" s="6"/>
      <c r="K17" s="9"/>
      <c r="L17" s="9"/>
      <c r="M17" s="40"/>
      <c r="N17" s="6"/>
      <c r="O17" s="6"/>
    </row>
    <row r="18" spans="2:22" ht="14.25" thickBot="1">
      <c r="B18" s="87"/>
      <c r="C18" s="296"/>
      <c r="D18" s="91"/>
      <c r="F18" s="6"/>
      <c r="G18" s="6"/>
      <c r="H18" s="14" t="s">
        <v>27</v>
      </c>
      <c r="I18" s="14"/>
      <c r="J18" s="53"/>
      <c r="K18" s="14"/>
      <c r="L18" s="14"/>
      <c r="M18" s="40"/>
      <c r="N18" s="6"/>
      <c r="O18" s="6"/>
    </row>
    <row r="19" spans="2:22">
      <c r="C19" s="10"/>
      <c r="F19" s="6"/>
      <c r="G19" s="6"/>
      <c r="H19" s="6"/>
      <c r="I19" s="6"/>
      <c r="J19" s="54"/>
      <c r="K19" s="6"/>
      <c r="L19" s="6"/>
      <c r="M19" s="40"/>
      <c r="N19" s="6"/>
      <c r="O19" s="6"/>
    </row>
    <row r="20" spans="2:22">
      <c r="B20" s="10" t="s">
        <v>28</v>
      </c>
      <c r="C20" s="10"/>
      <c r="F20" s="6"/>
      <c r="G20" s="6"/>
      <c r="H20" s="6"/>
      <c r="I20" s="6"/>
      <c r="J20" s="54"/>
      <c r="K20" s="6"/>
      <c r="L20" s="6"/>
      <c r="M20" s="40"/>
      <c r="N20" s="6"/>
      <c r="O20" s="6"/>
    </row>
    <row r="21" spans="2:22">
      <c r="C21" s="10"/>
      <c r="F21" s="6"/>
      <c r="G21" s="6"/>
      <c r="H21" s="6"/>
      <c r="I21" s="6"/>
      <c r="J21" s="54"/>
      <c r="K21" s="6"/>
      <c r="L21" s="6"/>
      <c r="M21" s="40"/>
      <c r="N21" s="6"/>
      <c r="O21" s="6"/>
    </row>
    <row r="22" spans="2:22">
      <c r="C22" s="10"/>
      <c r="F22" s="6"/>
      <c r="G22" s="6"/>
      <c r="H22" s="6"/>
      <c r="I22" s="6"/>
      <c r="J22" s="54"/>
      <c r="K22" s="6"/>
      <c r="L22" s="6"/>
      <c r="M22" s="40"/>
      <c r="N22" s="6"/>
      <c r="O22" s="6"/>
    </row>
    <row r="23" spans="2:22">
      <c r="C23" s="10"/>
      <c r="F23" s="6"/>
      <c r="G23" s="6"/>
      <c r="H23" s="6"/>
      <c r="I23" s="6"/>
      <c r="J23" s="54"/>
      <c r="K23" s="6"/>
      <c r="L23" s="6"/>
      <c r="M23" s="40"/>
      <c r="N23" s="6"/>
      <c r="O23" s="6"/>
    </row>
    <row r="24" spans="2:22" s="6" customFormat="1">
      <c r="B24" s="10"/>
      <c r="C24" s="10"/>
      <c r="D24" s="19"/>
      <c r="E24" s="19"/>
      <c r="J24" s="54"/>
      <c r="M24" s="40"/>
      <c r="P24" s="33"/>
      <c r="Q24" s="33"/>
      <c r="R24" s="33"/>
      <c r="S24" s="33"/>
      <c r="T24" s="33"/>
      <c r="U24" s="33"/>
      <c r="V24" s="33"/>
    </row>
    <row r="25" spans="2:22" s="6" customFormat="1">
      <c r="B25" s="10"/>
      <c r="C25" s="10"/>
      <c r="D25" s="19"/>
      <c r="E25" s="19"/>
      <c r="J25" s="54"/>
      <c r="M25" s="40"/>
      <c r="P25" s="33"/>
      <c r="Q25" s="33"/>
      <c r="R25" s="33"/>
      <c r="S25" s="33"/>
      <c r="T25" s="33"/>
      <c r="U25" s="33"/>
      <c r="V25" s="33"/>
    </row>
    <row r="26" spans="2:22" s="6" customFormat="1">
      <c r="B26" s="10"/>
      <c r="C26" s="10"/>
      <c r="D26" s="19"/>
      <c r="E26" s="19"/>
      <c r="J26" s="54"/>
      <c r="M26" s="40"/>
      <c r="P26" s="33"/>
      <c r="Q26" s="33"/>
      <c r="R26" s="33"/>
      <c r="S26" s="33"/>
      <c r="T26" s="33"/>
      <c r="U26" s="33"/>
      <c r="V26" s="33"/>
    </row>
    <row r="27" spans="2:22" s="6" customFormat="1">
      <c r="B27" s="10"/>
      <c r="C27" s="10"/>
      <c r="D27" s="19"/>
      <c r="E27" s="19"/>
      <c r="J27" s="54"/>
      <c r="M27" s="40"/>
      <c r="P27" s="33"/>
      <c r="Q27" s="33"/>
      <c r="R27" s="33"/>
      <c r="S27" s="33"/>
      <c r="T27" s="33"/>
      <c r="U27" s="33"/>
      <c r="V27" s="33"/>
    </row>
    <row r="28" spans="2:22" s="6" customFormat="1">
      <c r="B28" s="10"/>
      <c r="C28" s="10"/>
      <c r="D28" s="19"/>
      <c r="E28" s="19"/>
      <c r="J28" s="54"/>
      <c r="M28" s="40"/>
      <c r="P28" s="33"/>
      <c r="Q28" s="33"/>
      <c r="R28" s="33"/>
      <c r="S28" s="33"/>
      <c r="T28" s="33"/>
      <c r="U28" s="33"/>
      <c r="V28" s="33"/>
    </row>
    <row r="29" spans="2:22" s="6" customFormat="1">
      <c r="B29" s="10"/>
      <c r="C29" s="10"/>
      <c r="D29" s="19"/>
      <c r="E29" s="19"/>
      <c r="J29" s="54"/>
      <c r="M29" s="40"/>
      <c r="P29" s="33"/>
      <c r="Q29" s="33"/>
      <c r="R29" s="33"/>
      <c r="S29" s="33"/>
      <c r="T29" s="33"/>
      <c r="U29" s="33"/>
      <c r="V29" s="33"/>
    </row>
    <row r="30" spans="2:22" s="6" customFormat="1">
      <c r="B30" s="10"/>
      <c r="C30" s="10"/>
      <c r="D30" s="19"/>
      <c r="E30" s="19"/>
      <c r="J30" s="54"/>
      <c r="M30" s="40"/>
      <c r="P30" s="33"/>
      <c r="Q30" s="33"/>
      <c r="R30" s="33"/>
      <c r="S30" s="33"/>
      <c r="T30" s="33"/>
      <c r="U30" s="33"/>
      <c r="V30" s="33"/>
    </row>
    <row r="31" spans="2:22" s="6" customFormat="1">
      <c r="B31" s="10"/>
      <c r="C31" s="10"/>
      <c r="D31" s="19"/>
      <c r="E31" s="19"/>
      <c r="J31" s="54"/>
      <c r="M31" s="40"/>
      <c r="P31" s="33"/>
      <c r="Q31" s="33"/>
      <c r="R31" s="33"/>
      <c r="S31" s="33"/>
      <c r="T31" s="33"/>
      <c r="U31" s="33"/>
      <c r="V31" s="33"/>
    </row>
    <row r="32" spans="2:22" s="6" customFormat="1">
      <c r="B32" s="10"/>
      <c r="C32" s="10"/>
      <c r="D32" s="19"/>
      <c r="E32" s="19"/>
      <c r="J32" s="54"/>
      <c r="M32" s="40"/>
      <c r="P32" s="33"/>
      <c r="Q32" s="33"/>
      <c r="R32" s="33"/>
      <c r="S32" s="33"/>
      <c r="T32" s="33"/>
      <c r="U32" s="33"/>
      <c r="V32" s="33"/>
    </row>
    <row r="33" spans="2:22" s="6" customFormat="1">
      <c r="B33" s="10"/>
      <c r="C33" s="10"/>
      <c r="D33" s="19"/>
      <c r="E33" s="19"/>
      <c r="J33" s="54"/>
      <c r="M33" s="40"/>
      <c r="P33" s="33"/>
      <c r="Q33" s="33"/>
      <c r="R33" s="33"/>
      <c r="S33" s="33"/>
      <c r="T33" s="33"/>
      <c r="U33" s="33"/>
      <c r="V33" s="33"/>
    </row>
    <row r="34" spans="2:22" s="6" customFormat="1">
      <c r="B34" s="10"/>
      <c r="C34" s="10"/>
      <c r="D34" s="19"/>
      <c r="E34" s="19"/>
      <c r="J34" s="54"/>
      <c r="M34" s="40"/>
      <c r="P34" s="33"/>
      <c r="Q34" s="33"/>
      <c r="R34" s="33"/>
      <c r="S34" s="33"/>
      <c r="T34" s="33"/>
      <c r="U34" s="33"/>
      <c r="V34" s="33"/>
    </row>
    <row r="35" spans="2:22" s="6" customFormat="1">
      <c r="B35" s="10"/>
      <c r="C35" s="10"/>
      <c r="D35" s="19"/>
      <c r="E35" s="19"/>
      <c r="J35" s="54"/>
      <c r="M35" s="40"/>
      <c r="P35" s="33"/>
      <c r="Q35" s="33"/>
      <c r="R35" s="33"/>
      <c r="S35" s="33"/>
      <c r="T35" s="33"/>
      <c r="U35" s="33"/>
      <c r="V35" s="33"/>
    </row>
    <row r="36" spans="2:22" s="6" customFormat="1">
      <c r="B36" s="10"/>
      <c r="C36" s="10"/>
      <c r="D36" s="19"/>
      <c r="E36" s="19"/>
      <c r="J36" s="54"/>
      <c r="M36" s="40"/>
      <c r="P36" s="33"/>
      <c r="Q36" s="33"/>
      <c r="R36" s="33"/>
      <c r="S36" s="33"/>
      <c r="T36" s="33"/>
      <c r="U36" s="33"/>
      <c r="V36" s="33"/>
    </row>
    <row r="37" spans="2:22" s="6" customFormat="1">
      <c r="B37" s="10"/>
      <c r="C37" s="10"/>
      <c r="D37" s="19"/>
      <c r="E37" s="19"/>
      <c r="J37" s="54"/>
      <c r="M37" s="40"/>
      <c r="P37" s="33"/>
      <c r="Q37" s="33"/>
      <c r="R37" s="33"/>
      <c r="S37" s="33"/>
      <c r="T37" s="33"/>
      <c r="U37" s="33"/>
      <c r="V37" s="33"/>
    </row>
    <row r="38" spans="2:22" s="6" customFormat="1">
      <c r="B38" s="10"/>
      <c r="C38" s="10"/>
      <c r="D38" s="19"/>
      <c r="E38" s="19"/>
      <c r="J38" s="54"/>
      <c r="M38" s="40"/>
      <c r="P38" s="33"/>
      <c r="Q38" s="33"/>
      <c r="R38" s="33"/>
      <c r="S38" s="33"/>
      <c r="T38" s="33"/>
      <c r="U38" s="33"/>
      <c r="V38" s="33"/>
    </row>
    <row r="39" spans="2:22" s="6" customFormat="1">
      <c r="B39" s="10"/>
      <c r="C39" s="10"/>
      <c r="D39" s="19"/>
      <c r="E39" s="19"/>
      <c r="J39" s="54"/>
      <c r="M39" s="40"/>
      <c r="P39" s="33"/>
      <c r="Q39" s="33"/>
      <c r="R39" s="33"/>
      <c r="S39" s="33"/>
      <c r="T39" s="33"/>
      <c r="U39" s="33"/>
      <c r="V39" s="33"/>
    </row>
    <row r="40" spans="2:22" s="6" customFormat="1">
      <c r="B40" s="10"/>
      <c r="C40" s="10"/>
      <c r="D40" s="19"/>
      <c r="E40" s="19"/>
      <c r="J40" s="54"/>
      <c r="M40" s="40"/>
      <c r="P40" s="33"/>
      <c r="Q40" s="33"/>
      <c r="R40" s="33"/>
      <c r="S40" s="33"/>
      <c r="T40" s="33"/>
      <c r="U40" s="33"/>
      <c r="V40" s="33"/>
    </row>
    <row r="41" spans="2:22" s="6" customFormat="1">
      <c r="B41" s="10"/>
      <c r="C41" s="10"/>
      <c r="D41" s="19"/>
      <c r="E41" s="19"/>
      <c r="J41" s="54"/>
      <c r="M41" s="40"/>
      <c r="P41" s="33"/>
      <c r="Q41" s="33"/>
      <c r="R41" s="33"/>
      <c r="S41" s="33"/>
      <c r="T41" s="33"/>
      <c r="U41" s="33"/>
      <c r="V41" s="33"/>
    </row>
    <row r="42" spans="2:22" s="8" customFormat="1" ht="30" customHeight="1">
      <c r="B42" s="10"/>
      <c r="C42" s="10"/>
      <c r="D42" s="19"/>
      <c r="E42" s="19"/>
      <c r="J42" s="55"/>
      <c r="M42" s="47"/>
      <c r="P42" s="34"/>
      <c r="Q42" s="34"/>
      <c r="R42" s="34"/>
      <c r="S42" s="34"/>
      <c r="T42" s="34"/>
      <c r="U42" s="34"/>
      <c r="V42" s="34"/>
    </row>
    <row r="43" spans="2:22" s="6" customFormat="1">
      <c r="B43" s="10"/>
      <c r="C43" s="10"/>
      <c r="D43" s="19"/>
      <c r="E43" s="19"/>
      <c r="J43" s="54"/>
      <c r="M43" s="40"/>
      <c r="P43" s="33"/>
      <c r="Q43" s="33"/>
      <c r="R43" s="33"/>
      <c r="S43" s="33"/>
      <c r="T43" s="33"/>
      <c r="U43" s="33"/>
      <c r="V43" s="33"/>
    </row>
    <row r="44" spans="2:22" s="6" customFormat="1">
      <c r="B44" s="10"/>
      <c r="C44" s="10"/>
      <c r="D44" s="19"/>
      <c r="E44" s="19"/>
      <c r="J44" s="54"/>
      <c r="M44" s="40"/>
      <c r="P44" s="33"/>
      <c r="Q44" s="33"/>
      <c r="R44" s="33"/>
      <c r="S44" s="33"/>
      <c r="T44" s="33"/>
      <c r="U44" s="33"/>
      <c r="V44" s="33"/>
    </row>
    <row r="45" spans="2:22" s="6" customFormat="1">
      <c r="B45" s="10"/>
      <c r="C45" s="10"/>
      <c r="D45" s="19"/>
      <c r="E45" s="19"/>
      <c r="J45" s="54"/>
      <c r="M45" s="40"/>
      <c r="P45" s="33"/>
      <c r="Q45" s="33"/>
      <c r="R45" s="33"/>
      <c r="S45" s="33"/>
      <c r="T45" s="33"/>
      <c r="U45" s="33"/>
      <c r="V45" s="33"/>
    </row>
    <row r="46" spans="2:22" s="6" customFormat="1">
      <c r="B46" s="10"/>
      <c r="C46" s="10"/>
      <c r="D46" s="19"/>
      <c r="E46" s="19"/>
      <c r="J46" s="54"/>
      <c r="M46" s="40"/>
      <c r="P46" s="33"/>
      <c r="Q46" s="33"/>
      <c r="R46" s="33"/>
      <c r="S46" s="33"/>
      <c r="T46" s="33"/>
      <c r="U46" s="33"/>
      <c r="V46" s="33"/>
    </row>
    <row r="47" spans="2:22" s="6" customFormat="1">
      <c r="B47" s="10"/>
      <c r="C47" s="10"/>
      <c r="D47" s="19"/>
      <c r="E47" s="19"/>
      <c r="J47" s="54"/>
      <c r="M47" s="40"/>
      <c r="P47" s="33"/>
      <c r="Q47" s="33"/>
      <c r="R47" s="33"/>
      <c r="S47" s="33"/>
      <c r="T47" s="33"/>
      <c r="U47" s="33"/>
      <c r="V47" s="33"/>
    </row>
    <row r="48" spans="2:22" s="6" customFormat="1">
      <c r="B48" s="10"/>
      <c r="C48" s="10"/>
      <c r="D48" s="19"/>
      <c r="E48" s="19"/>
      <c r="J48" s="54"/>
      <c r="M48" s="40"/>
      <c r="P48" s="33"/>
      <c r="Q48" s="33"/>
      <c r="R48" s="33"/>
      <c r="S48" s="33"/>
      <c r="T48" s="33"/>
      <c r="U48" s="33"/>
      <c r="V48" s="33"/>
    </row>
    <row r="49" spans="2:22" s="6" customFormat="1">
      <c r="B49" s="10"/>
      <c r="C49" s="10"/>
      <c r="D49" s="19"/>
      <c r="E49" s="19"/>
      <c r="J49" s="54"/>
      <c r="M49" s="40"/>
      <c r="P49" s="33"/>
      <c r="Q49" s="33"/>
      <c r="R49" s="33"/>
      <c r="S49" s="33"/>
      <c r="T49" s="33"/>
      <c r="U49" s="33"/>
      <c r="V49" s="33"/>
    </row>
    <row r="50" spans="2:22" s="6" customFormat="1">
      <c r="B50" s="10"/>
      <c r="C50" s="10"/>
      <c r="D50" s="19"/>
      <c r="E50" s="19"/>
      <c r="J50" s="54"/>
      <c r="M50" s="40"/>
      <c r="P50" s="33"/>
      <c r="Q50" s="33"/>
      <c r="R50" s="33"/>
      <c r="S50" s="33"/>
      <c r="T50" s="33"/>
      <c r="U50" s="33"/>
      <c r="V50" s="33"/>
    </row>
    <row r="51" spans="2:22" s="6" customFormat="1">
      <c r="B51" s="10"/>
      <c r="C51" s="10"/>
      <c r="D51" s="19"/>
      <c r="E51" s="19"/>
      <c r="J51" s="54"/>
      <c r="M51" s="40"/>
      <c r="P51" s="33"/>
      <c r="Q51" s="33"/>
      <c r="R51" s="33"/>
      <c r="S51" s="33"/>
      <c r="T51" s="33"/>
      <c r="U51" s="33"/>
      <c r="V51" s="33"/>
    </row>
    <row r="52" spans="2:22" s="8" customFormat="1" ht="30" customHeight="1">
      <c r="B52" s="10"/>
      <c r="C52" s="10"/>
      <c r="D52" s="19"/>
      <c r="E52" s="19"/>
      <c r="J52" s="55"/>
      <c r="M52" s="47"/>
      <c r="P52" s="34"/>
      <c r="Q52" s="34"/>
      <c r="R52" s="34"/>
      <c r="S52" s="34"/>
      <c r="T52" s="34"/>
      <c r="U52" s="34"/>
      <c r="V52" s="34"/>
    </row>
    <row r="53" spans="2:22" s="6" customFormat="1">
      <c r="B53" s="10"/>
      <c r="C53" s="10"/>
      <c r="D53" s="19"/>
      <c r="E53" s="19"/>
      <c r="J53" s="54"/>
      <c r="M53" s="40"/>
      <c r="P53" s="33"/>
      <c r="Q53" s="33"/>
      <c r="R53" s="33"/>
      <c r="S53" s="33"/>
      <c r="T53" s="33"/>
      <c r="U53" s="33"/>
      <c r="V53" s="33"/>
    </row>
    <row r="54" spans="2:22" s="6" customFormat="1">
      <c r="B54" s="10"/>
      <c r="C54" s="10"/>
      <c r="D54" s="19"/>
      <c r="E54" s="19"/>
      <c r="J54" s="54"/>
      <c r="M54" s="40"/>
      <c r="P54" s="33"/>
      <c r="Q54" s="33"/>
      <c r="R54" s="33"/>
      <c r="S54" s="33"/>
      <c r="T54" s="33"/>
      <c r="U54" s="33"/>
      <c r="V54" s="33"/>
    </row>
    <row r="55" spans="2:22" s="6" customFormat="1">
      <c r="B55" s="10"/>
      <c r="C55" s="10"/>
      <c r="D55" s="19"/>
      <c r="E55" s="19"/>
      <c r="J55" s="54"/>
      <c r="M55" s="40"/>
      <c r="P55" s="33"/>
      <c r="Q55" s="33"/>
      <c r="R55" s="33"/>
      <c r="S55" s="33"/>
      <c r="T55" s="33"/>
      <c r="U55" s="33"/>
      <c r="V55" s="33"/>
    </row>
    <row r="56" spans="2:22" s="6" customFormat="1">
      <c r="B56" s="10"/>
      <c r="C56" s="10"/>
      <c r="D56" s="19"/>
      <c r="E56" s="19"/>
      <c r="J56" s="54"/>
      <c r="M56" s="40"/>
      <c r="P56" s="33"/>
      <c r="Q56" s="33"/>
      <c r="R56" s="33"/>
      <c r="S56" s="33"/>
      <c r="T56" s="33"/>
      <c r="U56" s="33"/>
      <c r="V56" s="33"/>
    </row>
    <row r="57" spans="2:22" s="6" customFormat="1">
      <c r="B57" s="10"/>
      <c r="C57" s="10"/>
      <c r="D57" s="19"/>
      <c r="E57" s="19"/>
      <c r="J57" s="54"/>
      <c r="M57" s="40"/>
      <c r="P57" s="33"/>
      <c r="Q57" s="33"/>
      <c r="R57" s="33"/>
      <c r="S57" s="33"/>
      <c r="T57" s="33"/>
      <c r="U57" s="33"/>
      <c r="V57" s="33"/>
    </row>
    <row r="58" spans="2:22" s="6" customFormat="1">
      <c r="B58" s="10"/>
      <c r="C58" s="10"/>
      <c r="D58" s="19"/>
      <c r="E58" s="19"/>
      <c r="J58" s="54"/>
      <c r="M58" s="40"/>
      <c r="P58" s="33"/>
      <c r="Q58" s="33"/>
      <c r="R58" s="33"/>
      <c r="S58" s="33"/>
      <c r="T58" s="33"/>
      <c r="U58" s="33"/>
      <c r="V58" s="33"/>
    </row>
    <row r="59" spans="2:22" s="6" customFormat="1">
      <c r="B59" s="10"/>
      <c r="C59" s="10"/>
      <c r="D59" s="19"/>
      <c r="E59" s="19"/>
      <c r="J59" s="54"/>
      <c r="M59" s="40"/>
      <c r="P59" s="33"/>
      <c r="Q59" s="33"/>
      <c r="R59" s="33"/>
      <c r="S59" s="33"/>
      <c r="T59" s="33"/>
      <c r="U59" s="33"/>
      <c r="V59" s="33"/>
    </row>
    <row r="60" spans="2:22" s="6" customFormat="1">
      <c r="B60" s="10"/>
      <c r="C60" s="10"/>
      <c r="D60" s="19"/>
      <c r="E60" s="19"/>
      <c r="J60" s="54"/>
      <c r="M60" s="40"/>
      <c r="P60" s="33"/>
      <c r="Q60" s="33"/>
      <c r="R60" s="33"/>
      <c r="S60" s="33"/>
      <c r="T60" s="33"/>
      <c r="U60" s="33"/>
      <c r="V60" s="33"/>
    </row>
    <row r="61" spans="2:22" s="6" customFormat="1">
      <c r="B61" s="10"/>
      <c r="C61" s="10"/>
      <c r="D61" s="19"/>
      <c r="E61" s="19"/>
      <c r="J61" s="54"/>
      <c r="M61" s="40"/>
      <c r="P61" s="33"/>
      <c r="Q61" s="33"/>
      <c r="R61" s="33"/>
      <c r="S61" s="33"/>
      <c r="T61" s="33"/>
      <c r="U61" s="33"/>
      <c r="V61" s="33"/>
    </row>
    <row r="62" spans="2:22" s="6" customFormat="1" ht="30" customHeight="1">
      <c r="B62" s="10"/>
      <c r="C62" s="10"/>
      <c r="D62" s="19"/>
      <c r="E62" s="19"/>
      <c r="J62" s="54"/>
      <c r="M62" s="40"/>
      <c r="P62" s="33"/>
      <c r="Q62" s="33"/>
      <c r="R62" s="33"/>
      <c r="S62" s="33"/>
      <c r="T62" s="33"/>
      <c r="U62" s="33"/>
      <c r="V62" s="33"/>
    </row>
    <row r="63" spans="2:22" s="6" customFormat="1">
      <c r="B63" s="10"/>
      <c r="C63" s="10"/>
      <c r="D63" s="19"/>
      <c r="E63" s="19"/>
      <c r="J63" s="54"/>
      <c r="M63" s="40"/>
      <c r="P63" s="33"/>
      <c r="Q63" s="33"/>
      <c r="R63" s="33"/>
      <c r="S63" s="33"/>
      <c r="T63" s="33"/>
      <c r="U63" s="33"/>
      <c r="V63" s="33"/>
    </row>
    <row r="64" spans="2:22" s="6" customFormat="1">
      <c r="B64" s="10"/>
      <c r="C64" s="10"/>
      <c r="D64" s="19"/>
      <c r="E64" s="19"/>
      <c r="J64" s="54"/>
      <c r="M64" s="40"/>
      <c r="P64" s="33"/>
      <c r="Q64" s="33"/>
      <c r="R64" s="33"/>
      <c r="S64" s="33"/>
      <c r="T64" s="33"/>
      <c r="U64" s="33"/>
      <c r="V64" s="33"/>
    </row>
    <row r="65" spans="2:22" s="6" customFormat="1">
      <c r="B65" s="10"/>
      <c r="C65" s="10"/>
      <c r="D65" s="19"/>
      <c r="E65" s="19"/>
      <c r="J65" s="54"/>
      <c r="M65" s="40"/>
      <c r="P65" s="33"/>
      <c r="Q65" s="33"/>
      <c r="R65" s="33"/>
      <c r="S65" s="33"/>
      <c r="T65" s="33"/>
      <c r="U65" s="33"/>
      <c r="V65" s="33"/>
    </row>
    <row r="66" spans="2:22" s="6" customFormat="1">
      <c r="B66" s="10"/>
      <c r="C66" s="10"/>
      <c r="D66" s="19"/>
      <c r="E66" s="19"/>
      <c r="J66" s="54"/>
      <c r="M66" s="40"/>
      <c r="P66" s="33"/>
      <c r="Q66" s="33"/>
      <c r="R66" s="33"/>
      <c r="S66" s="33"/>
      <c r="T66" s="33"/>
      <c r="U66" s="33"/>
      <c r="V66" s="33"/>
    </row>
    <row r="67" spans="2:22" s="6" customFormat="1">
      <c r="B67" s="10"/>
      <c r="C67" s="10"/>
      <c r="D67" s="19"/>
      <c r="E67" s="19"/>
      <c r="J67" s="54"/>
      <c r="M67" s="40"/>
      <c r="P67" s="33"/>
      <c r="Q67" s="33"/>
      <c r="R67" s="33"/>
      <c r="S67" s="33"/>
      <c r="T67" s="33"/>
      <c r="U67" s="33"/>
      <c r="V67" s="33"/>
    </row>
    <row r="68" spans="2:22" s="6" customFormat="1">
      <c r="B68" s="10"/>
      <c r="C68" s="10"/>
      <c r="D68" s="19"/>
      <c r="E68" s="19"/>
      <c r="J68" s="54"/>
      <c r="M68" s="40"/>
      <c r="P68" s="33"/>
      <c r="Q68" s="33"/>
      <c r="R68" s="33"/>
      <c r="S68" s="33"/>
      <c r="T68" s="33"/>
      <c r="U68" s="33"/>
      <c r="V68" s="33"/>
    </row>
    <row r="69" spans="2:22" s="6" customFormat="1">
      <c r="B69" s="10"/>
      <c r="C69" s="10"/>
      <c r="D69" s="19"/>
      <c r="E69" s="19"/>
      <c r="J69" s="54"/>
      <c r="M69" s="40"/>
      <c r="P69" s="33"/>
      <c r="Q69" s="33"/>
      <c r="R69" s="33"/>
      <c r="S69" s="33"/>
      <c r="T69" s="33"/>
      <c r="U69" s="33"/>
      <c r="V69" s="33"/>
    </row>
    <row r="70" spans="2:22" s="6" customFormat="1">
      <c r="B70" s="10"/>
      <c r="C70" s="10"/>
      <c r="D70" s="19"/>
      <c r="E70" s="19"/>
      <c r="J70" s="54"/>
      <c r="M70" s="40"/>
      <c r="P70" s="33"/>
      <c r="Q70" s="33"/>
      <c r="R70" s="33"/>
      <c r="S70" s="33"/>
      <c r="T70" s="33"/>
      <c r="U70" s="33"/>
      <c r="V70" s="33"/>
    </row>
    <row r="71" spans="2:22" s="6" customFormat="1">
      <c r="B71" s="10"/>
      <c r="C71" s="10"/>
      <c r="D71" s="19"/>
      <c r="E71" s="19"/>
      <c r="J71" s="54"/>
      <c r="M71" s="40"/>
      <c r="P71" s="33"/>
      <c r="Q71" s="33"/>
      <c r="R71" s="33"/>
      <c r="S71" s="33"/>
      <c r="T71" s="33"/>
      <c r="U71" s="33"/>
      <c r="V71" s="33"/>
    </row>
    <row r="72" spans="2:22" s="8" customFormat="1" ht="30" customHeight="1">
      <c r="B72" s="10"/>
      <c r="C72" s="10"/>
      <c r="D72" s="19"/>
      <c r="E72" s="19"/>
      <c r="J72" s="55"/>
      <c r="M72" s="47"/>
      <c r="P72" s="34"/>
      <c r="Q72" s="34"/>
      <c r="R72" s="34"/>
      <c r="S72" s="34"/>
      <c r="T72" s="34"/>
      <c r="U72" s="34"/>
      <c r="V72" s="34"/>
    </row>
    <row r="73" spans="2:22" s="6" customFormat="1">
      <c r="B73" s="10"/>
      <c r="C73" s="10"/>
      <c r="D73" s="19"/>
      <c r="E73" s="19"/>
      <c r="J73" s="54"/>
      <c r="M73" s="40"/>
      <c r="P73" s="33"/>
      <c r="Q73" s="33"/>
      <c r="R73" s="33"/>
      <c r="S73" s="33"/>
      <c r="T73" s="33"/>
      <c r="U73" s="33"/>
      <c r="V73" s="33"/>
    </row>
    <row r="74" spans="2:22" s="6" customFormat="1">
      <c r="B74" s="10"/>
      <c r="C74" s="10"/>
      <c r="D74" s="19"/>
      <c r="E74" s="19"/>
      <c r="J74" s="54"/>
      <c r="M74" s="40"/>
      <c r="P74" s="33"/>
      <c r="Q74" s="33"/>
      <c r="R74" s="33"/>
      <c r="S74" s="33"/>
      <c r="T74" s="33"/>
      <c r="U74" s="33"/>
      <c r="V74" s="33"/>
    </row>
    <row r="75" spans="2:22" s="6" customFormat="1">
      <c r="B75" s="10"/>
      <c r="C75" s="10"/>
      <c r="D75" s="19"/>
      <c r="E75" s="19"/>
      <c r="J75" s="54"/>
      <c r="M75" s="40"/>
      <c r="P75" s="33"/>
      <c r="Q75" s="33"/>
      <c r="R75" s="33"/>
      <c r="S75" s="33"/>
      <c r="T75" s="33"/>
      <c r="U75" s="33"/>
      <c r="V75" s="33"/>
    </row>
    <row r="76" spans="2:22" s="6" customFormat="1">
      <c r="B76" s="10"/>
      <c r="C76" s="10"/>
      <c r="D76" s="19"/>
      <c r="E76" s="19"/>
      <c r="J76" s="54"/>
      <c r="M76" s="40"/>
      <c r="P76" s="33"/>
      <c r="Q76" s="33"/>
      <c r="R76" s="33"/>
      <c r="S76" s="33"/>
      <c r="T76" s="33"/>
      <c r="U76" s="33"/>
      <c r="V76" s="33"/>
    </row>
    <row r="77" spans="2:22" s="6" customFormat="1">
      <c r="B77" s="10"/>
      <c r="C77" s="10"/>
      <c r="D77" s="19"/>
      <c r="E77" s="19"/>
      <c r="J77" s="54"/>
      <c r="M77" s="40"/>
      <c r="P77" s="33"/>
      <c r="Q77" s="33"/>
      <c r="R77" s="33"/>
      <c r="S77" s="33"/>
      <c r="T77" s="33"/>
      <c r="U77" s="33"/>
      <c r="V77" s="33"/>
    </row>
    <row r="78" spans="2:22" s="6" customFormat="1">
      <c r="B78" s="10"/>
      <c r="C78" s="10"/>
      <c r="D78" s="19"/>
      <c r="E78" s="19"/>
      <c r="J78" s="54"/>
      <c r="M78" s="40"/>
      <c r="P78" s="33"/>
      <c r="Q78" s="33"/>
      <c r="R78" s="33"/>
      <c r="S78" s="33"/>
      <c r="T78" s="33"/>
      <c r="U78" s="33"/>
      <c r="V78" s="33"/>
    </row>
    <row r="79" spans="2:22" s="6" customFormat="1">
      <c r="B79" s="10"/>
      <c r="C79" s="10"/>
      <c r="D79" s="19"/>
      <c r="E79" s="19"/>
      <c r="J79" s="54"/>
      <c r="M79" s="40"/>
      <c r="P79" s="33"/>
      <c r="Q79" s="33"/>
      <c r="R79" s="33"/>
      <c r="S79" s="33"/>
      <c r="T79" s="33"/>
      <c r="U79" s="33"/>
      <c r="V79" s="33"/>
    </row>
    <row r="80" spans="2:22" s="6" customFormat="1">
      <c r="B80" s="10"/>
      <c r="C80" s="10"/>
      <c r="D80" s="19"/>
      <c r="E80" s="19"/>
      <c r="J80" s="54"/>
      <c r="M80" s="40"/>
      <c r="P80" s="33"/>
      <c r="Q80" s="33"/>
      <c r="R80" s="33"/>
      <c r="S80" s="33"/>
      <c r="T80" s="33"/>
      <c r="U80" s="33"/>
      <c r="V80" s="33"/>
    </row>
    <row r="81" spans="2:22" s="6" customFormat="1">
      <c r="B81" s="10"/>
      <c r="C81" s="10"/>
      <c r="D81" s="19"/>
      <c r="E81" s="19"/>
      <c r="J81" s="54"/>
      <c r="M81" s="40"/>
      <c r="P81" s="33"/>
      <c r="Q81" s="33"/>
      <c r="R81" s="33"/>
      <c r="S81" s="33"/>
      <c r="T81" s="33"/>
      <c r="U81" s="33"/>
      <c r="V81" s="33"/>
    </row>
    <row r="82" spans="2:22" s="8" customFormat="1" ht="30" customHeight="1">
      <c r="B82" s="10"/>
      <c r="C82" s="10"/>
      <c r="D82" s="19"/>
      <c r="E82" s="19"/>
      <c r="J82" s="55"/>
      <c r="M82" s="47"/>
      <c r="P82" s="34"/>
      <c r="Q82" s="34"/>
      <c r="R82" s="34"/>
      <c r="S82" s="34"/>
      <c r="T82" s="34"/>
      <c r="U82" s="34"/>
      <c r="V82" s="34"/>
    </row>
    <row r="83" spans="2:22" s="6" customFormat="1">
      <c r="B83" s="10"/>
      <c r="C83" s="10"/>
      <c r="D83" s="19"/>
      <c r="E83" s="19"/>
      <c r="J83" s="54"/>
      <c r="M83" s="40"/>
      <c r="P83" s="33"/>
      <c r="Q83" s="33"/>
      <c r="R83" s="33"/>
      <c r="S83" s="33"/>
      <c r="T83" s="33"/>
      <c r="U83" s="33"/>
      <c r="V83" s="33"/>
    </row>
    <row r="84" spans="2:22" s="6" customFormat="1">
      <c r="B84" s="10"/>
      <c r="C84" s="10"/>
      <c r="D84" s="19"/>
      <c r="E84" s="19"/>
      <c r="J84" s="54"/>
      <c r="M84" s="40"/>
      <c r="P84" s="33"/>
      <c r="Q84" s="33"/>
      <c r="R84" s="33"/>
      <c r="S84" s="33"/>
      <c r="T84" s="33"/>
      <c r="U84" s="33"/>
      <c r="V84" s="33"/>
    </row>
    <row r="85" spans="2:22" s="6" customFormat="1">
      <c r="B85" s="10"/>
      <c r="C85" s="10"/>
      <c r="D85" s="19"/>
      <c r="E85" s="19"/>
      <c r="J85" s="54"/>
      <c r="M85" s="40"/>
      <c r="P85" s="33"/>
      <c r="Q85" s="33"/>
      <c r="R85" s="33"/>
      <c r="S85" s="33"/>
      <c r="T85" s="33"/>
      <c r="U85" s="33"/>
      <c r="V85" s="33"/>
    </row>
    <row r="86" spans="2:22" s="6" customFormat="1">
      <c r="B86" s="10"/>
      <c r="C86" s="10"/>
      <c r="D86" s="19"/>
      <c r="E86" s="19"/>
      <c r="J86" s="54"/>
      <c r="M86" s="40"/>
      <c r="P86" s="33"/>
      <c r="Q86" s="33"/>
      <c r="R86" s="33"/>
      <c r="S86" s="33"/>
      <c r="T86" s="33"/>
      <c r="U86" s="33"/>
      <c r="V86" s="33"/>
    </row>
    <row r="87" spans="2:22" s="6" customFormat="1">
      <c r="B87" s="10"/>
      <c r="C87" s="10"/>
      <c r="D87" s="19"/>
      <c r="E87" s="19"/>
      <c r="J87" s="54"/>
      <c r="M87" s="40"/>
      <c r="P87" s="33"/>
      <c r="Q87" s="33"/>
      <c r="R87" s="33"/>
      <c r="S87" s="33"/>
      <c r="T87" s="33"/>
      <c r="U87" s="33"/>
      <c r="V87" s="33"/>
    </row>
    <row r="88" spans="2:22" s="6" customFormat="1">
      <c r="B88" s="10"/>
      <c r="C88" s="10"/>
      <c r="D88" s="19"/>
      <c r="E88" s="19"/>
      <c r="J88" s="54"/>
      <c r="M88" s="40"/>
      <c r="P88" s="33"/>
      <c r="Q88" s="33"/>
      <c r="R88" s="33"/>
      <c r="S88" s="33"/>
      <c r="T88" s="33"/>
      <c r="U88" s="33"/>
      <c r="V88" s="33"/>
    </row>
    <row r="89" spans="2:22" s="6" customFormat="1">
      <c r="B89" s="10"/>
      <c r="C89" s="10"/>
      <c r="D89" s="19"/>
      <c r="E89" s="19"/>
      <c r="J89" s="54"/>
      <c r="M89" s="40"/>
      <c r="P89" s="33"/>
      <c r="Q89" s="33"/>
      <c r="R89" s="33"/>
      <c r="S89" s="33"/>
      <c r="T89" s="33"/>
      <c r="U89" s="33"/>
      <c r="V89" s="33"/>
    </row>
    <row r="90" spans="2:22" s="6" customFormat="1">
      <c r="B90" s="10"/>
      <c r="C90" s="10"/>
      <c r="D90" s="19"/>
      <c r="E90" s="19"/>
      <c r="J90" s="54"/>
      <c r="M90" s="40"/>
      <c r="P90" s="33"/>
      <c r="Q90" s="33"/>
      <c r="R90" s="33"/>
      <c r="S90" s="33"/>
      <c r="T90" s="33"/>
      <c r="U90" s="33"/>
      <c r="V90" s="33"/>
    </row>
    <row r="91" spans="2:22" s="6" customFormat="1">
      <c r="B91" s="10"/>
      <c r="C91" s="10"/>
      <c r="D91" s="19"/>
      <c r="E91" s="19"/>
      <c r="J91" s="54"/>
      <c r="M91" s="40"/>
      <c r="P91" s="33"/>
      <c r="Q91" s="33"/>
      <c r="R91" s="33"/>
      <c r="S91" s="33"/>
      <c r="T91" s="33"/>
      <c r="U91" s="33"/>
      <c r="V91" s="33"/>
    </row>
    <row r="92" spans="2:22" s="6" customFormat="1" ht="30" customHeight="1">
      <c r="B92" s="10"/>
      <c r="C92" s="10"/>
      <c r="D92" s="19"/>
      <c r="E92" s="19"/>
      <c r="J92" s="54"/>
      <c r="M92" s="40"/>
      <c r="P92" s="33"/>
      <c r="Q92" s="33"/>
      <c r="R92" s="33"/>
      <c r="S92" s="33"/>
      <c r="T92" s="33"/>
      <c r="U92" s="33"/>
      <c r="V92" s="33"/>
    </row>
    <row r="93" spans="2:22" s="6" customFormat="1">
      <c r="B93" s="10"/>
      <c r="C93" s="10"/>
      <c r="D93" s="19"/>
      <c r="E93" s="19"/>
      <c r="J93" s="54"/>
      <c r="M93" s="40"/>
      <c r="P93" s="33"/>
      <c r="Q93" s="33"/>
      <c r="R93" s="33"/>
      <c r="S93" s="33"/>
      <c r="T93" s="33"/>
      <c r="U93" s="33"/>
      <c r="V93" s="33"/>
    </row>
    <row r="94" spans="2:22" s="6" customFormat="1">
      <c r="B94" s="10"/>
      <c r="C94" s="10"/>
      <c r="D94" s="19"/>
      <c r="E94" s="19"/>
      <c r="J94" s="54"/>
      <c r="M94" s="40"/>
      <c r="P94" s="33"/>
      <c r="Q94" s="33"/>
      <c r="R94" s="33"/>
      <c r="S94" s="33"/>
      <c r="T94" s="33"/>
      <c r="U94" s="33"/>
      <c r="V94" s="33"/>
    </row>
    <row r="95" spans="2:22" s="6" customFormat="1">
      <c r="B95" s="10"/>
      <c r="C95" s="10"/>
      <c r="D95" s="19"/>
      <c r="E95" s="19"/>
      <c r="J95" s="54"/>
      <c r="M95" s="40"/>
      <c r="P95" s="33"/>
      <c r="Q95" s="33"/>
      <c r="R95" s="33"/>
      <c r="S95" s="33"/>
      <c r="T95" s="33"/>
      <c r="U95" s="33"/>
      <c r="V95" s="33"/>
    </row>
    <row r="96" spans="2:22" s="6" customFormat="1">
      <c r="B96" s="10"/>
      <c r="C96" s="10"/>
      <c r="D96" s="19"/>
      <c r="E96" s="19"/>
      <c r="J96" s="54"/>
      <c r="M96" s="40"/>
      <c r="P96" s="33"/>
      <c r="Q96" s="33"/>
      <c r="R96" s="33"/>
      <c r="S96" s="33"/>
      <c r="T96" s="33"/>
      <c r="U96" s="33"/>
      <c r="V96" s="33"/>
    </row>
    <row r="97" spans="2:22" s="6" customFormat="1">
      <c r="B97" s="10"/>
      <c r="C97" s="10"/>
      <c r="D97" s="19"/>
      <c r="E97" s="19"/>
      <c r="J97" s="54"/>
      <c r="M97" s="40"/>
      <c r="P97" s="33"/>
      <c r="Q97" s="33"/>
      <c r="R97" s="33"/>
      <c r="S97" s="33"/>
      <c r="T97" s="33"/>
      <c r="U97" s="33"/>
      <c r="V97" s="33"/>
    </row>
    <row r="98" spans="2:22" s="6" customFormat="1">
      <c r="B98" s="10"/>
      <c r="C98" s="10"/>
      <c r="D98" s="19"/>
      <c r="E98" s="19"/>
      <c r="J98" s="54"/>
      <c r="M98" s="40"/>
      <c r="P98" s="33"/>
      <c r="Q98" s="33"/>
      <c r="R98" s="33"/>
      <c r="S98" s="33"/>
      <c r="T98" s="33"/>
      <c r="U98" s="33"/>
      <c r="V98" s="33"/>
    </row>
    <row r="99" spans="2:22" s="6" customFormat="1">
      <c r="B99" s="10"/>
      <c r="C99" s="10"/>
      <c r="D99" s="19"/>
      <c r="E99" s="19"/>
      <c r="J99" s="54"/>
      <c r="M99" s="40"/>
      <c r="P99" s="33"/>
      <c r="Q99" s="33"/>
      <c r="R99" s="33"/>
      <c r="S99" s="33"/>
      <c r="T99" s="33"/>
      <c r="U99" s="33"/>
      <c r="V99" s="33"/>
    </row>
    <row r="100" spans="2:22" s="6" customFormat="1">
      <c r="B100" s="10"/>
      <c r="C100" s="10"/>
      <c r="D100" s="19"/>
      <c r="E100" s="19"/>
      <c r="J100" s="54"/>
      <c r="M100" s="40"/>
      <c r="P100" s="33"/>
      <c r="Q100" s="33"/>
      <c r="R100" s="33"/>
      <c r="S100" s="33"/>
      <c r="T100" s="33"/>
      <c r="U100" s="33"/>
      <c r="V100" s="33"/>
    </row>
    <row r="101" spans="2:22" s="6" customFormat="1">
      <c r="B101" s="10"/>
      <c r="C101" s="10"/>
      <c r="D101" s="19"/>
      <c r="E101" s="19"/>
      <c r="J101" s="54"/>
      <c r="M101" s="40"/>
      <c r="P101" s="33"/>
      <c r="Q101" s="33"/>
      <c r="R101" s="33"/>
      <c r="S101" s="33"/>
      <c r="T101" s="33"/>
      <c r="U101" s="33"/>
      <c r="V101" s="33"/>
    </row>
    <row r="102" spans="2:22" s="6" customFormat="1">
      <c r="B102" s="10"/>
      <c r="C102" s="10"/>
      <c r="D102" s="19"/>
      <c r="E102" s="19"/>
      <c r="J102" s="54"/>
      <c r="M102" s="40"/>
      <c r="P102" s="33"/>
      <c r="Q102" s="33"/>
      <c r="R102" s="33"/>
      <c r="S102" s="33"/>
      <c r="T102" s="33"/>
      <c r="U102" s="33"/>
      <c r="V102" s="33"/>
    </row>
    <row r="103" spans="2:22" s="6" customFormat="1">
      <c r="B103" s="10"/>
      <c r="C103" s="10"/>
      <c r="D103" s="19"/>
      <c r="E103" s="19"/>
      <c r="J103" s="54"/>
      <c r="M103" s="40"/>
      <c r="P103" s="33"/>
      <c r="Q103" s="33"/>
      <c r="R103" s="33"/>
      <c r="S103" s="33"/>
      <c r="T103" s="33"/>
      <c r="U103" s="33"/>
      <c r="V103" s="33"/>
    </row>
    <row r="104" spans="2:22" s="6" customFormat="1">
      <c r="B104" s="10"/>
      <c r="C104" s="10"/>
      <c r="D104" s="19"/>
      <c r="E104" s="19"/>
      <c r="J104" s="54"/>
      <c r="M104" s="40"/>
      <c r="P104" s="33"/>
      <c r="Q104" s="33"/>
      <c r="R104" s="33"/>
      <c r="S104" s="33"/>
      <c r="T104" s="33"/>
      <c r="U104" s="33"/>
      <c r="V104" s="33"/>
    </row>
    <row r="105" spans="2:22" s="6" customFormat="1">
      <c r="B105" s="10"/>
      <c r="C105" s="10"/>
      <c r="D105" s="19"/>
      <c r="E105" s="19"/>
      <c r="F105" s="5"/>
      <c r="G105" s="5"/>
      <c r="H105" s="5"/>
      <c r="I105" s="5"/>
      <c r="J105" s="48"/>
      <c r="K105" s="5"/>
      <c r="L105" s="5"/>
      <c r="M105" s="48"/>
      <c r="N105" s="5"/>
      <c r="O105" s="5"/>
      <c r="P105" s="5"/>
      <c r="Q105" s="5"/>
      <c r="R105" s="5"/>
      <c r="S105" s="5"/>
      <c r="T105" s="33"/>
      <c r="U105" s="33"/>
      <c r="V105" s="33"/>
    </row>
    <row r="106" spans="2:22" s="6" customFormat="1">
      <c r="B106" s="10"/>
      <c r="C106" s="10"/>
      <c r="D106" s="19"/>
      <c r="E106" s="19"/>
      <c r="F106" s="5"/>
      <c r="G106" s="5"/>
      <c r="H106" s="5"/>
      <c r="I106" s="5"/>
      <c r="J106" s="48"/>
      <c r="K106" s="5"/>
      <c r="L106" s="5"/>
      <c r="M106" s="48"/>
      <c r="N106" s="5"/>
      <c r="O106" s="5"/>
      <c r="P106" s="5"/>
      <c r="Q106" s="5"/>
      <c r="R106" s="5"/>
      <c r="S106" s="5"/>
      <c r="T106" s="33"/>
      <c r="U106" s="33"/>
      <c r="V106" s="33"/>
    </row>
    <row r="107" spans="2:22" s="6" customFormat="1">
      <c r="B107" s="10"/>
      <c r="C107" s="10"/>
      <c r="D107" s="19"/>
      <c r="E107" s="19"/>
      <c r="F107" s="5"/>
      <c r="G107" s="5"/>
      <c r="H107" s="5"/>
      <c r="I107" s="5"/>
      <c r="J107" s="48"/>
      <c r="K107" s="5"/>
      <c r="L107" s="5"/>
      <c r="M107" s="48"/>
      <c r="N107" s="5"/>
      <c r="O107" s="5"/>
      <c r="P107" s="5"/>
      <c r="Q107" s="5"/>
      <c r="R107" s="5"/>
      <c r="S107" s="5"/>
      <c r="T107" s="33"/>
      <c r="U107" s="33"/>
      <c r="V107" s="33"/>
    </row>
    <row r="108" spans="2:22" s="6" customFormat="1">
      <c r="B108" s="10"/>
      <c r="C108" s="10"/>
      <c r="D108" s="19"/>
      <c r="E108" s="19"/>
      <c r="F108" s="5"/>
      <c r="G108" s="5"/>
      <c r="H108" s="5"/>
      <c r="I108" s="5"/>
      <c r="J108" s="48"/>
      <c r="K108" s="5"/>
      <c r="L108" s="5"/>
      <c r="M108" s="48"/>
      <c r="N108" s="5"/>
      <c r="O108" s="5"/>
      <c r="P108" s="5"/>
      <c r="Q108" s="5"/>
      <c r="R108" s="5"/>
      <c r="S108" s="5"/>
      <c r="T108" s="33"/>
      <c r="U108" s="33"/>
      <c r="V108" s="33"/>
    </row>
    <row r="109" spans="2:22" s="6" customFormat="1" ht="91.5" customHeight="1">
      <c r="B109" s="10"/>
      <c r="C109" s="10"/>
      <c r="D109" s="19"/>
      <c r="E109" s="19"/>
      <c r="F109" s="5"/>
      <c r="G109" s="5"/>
      <c r="H109" s="5"/>
      <c r="I109" s="5"/>
      <c r="J109" s="48"/>
      <c r="K109" s="5"/>
      <c r="L109" s="5"/>
      <c r="M109" s="48"/>
      <c r="N109" s="5"/>
      <c r="O109" s="5"/>
      <c r="P109" s="5"/>
      <c r="Q109" s="5"/>
      <c r="R109" s="5"/>
      <c r="S109" s="5"/>
      <c r="T109" s="33"/>
      <c r="U109" s="33"/>
      <c r="V109" s="33"/>
    </row>
    <row r="110" spans="2:22" s="6" customFormat="1">
      <c r="B110" s="10"/>
      <c r="C110" s="10"/>
      <c r="D110" s="19"/>
      <c r="E110" s="19"/>
      <c r="J110" s="54"/>
      <c r="M110" s="40"/>
      <c r="P110" s="33"/>
      <c r="Q110" s="33"/>
      <c r="R110" s="33"/>
      <c r="S110" s="33"/>
      <c r="T110" s="33"/>
      <c r="U110" s="33"/>
      <c r="V110" s="33"/>
    </row>
    <row r="111" spans="2:22" s="6" customFormat="1">
      <c r="B111" s="10"/>
      <c r="C111" s="10"/>
      <c r="D111" s="19"/>
      <c r="E111" s="19"/>
      <c r="H111" s="14" t="s">
        <v>29</v>
      </c>
      <c r="I111" s="14"/>
      <c r="J111" s="53"/>
      <c r="K111" s="14"/>
      <c r="L111" s="14"/>
      <c r="M111" s="40"/>
      <c r="P111" s="33"/>
      <c r="Q111" s="33"/>
      <c r="R111" s="33"/>
      <c r="S111" s="33"/>
      <c r="T111" s="33"/>
      <c r="U111" s="33"/>
      <c r="V111" s="33"/>
    </row>
    <row r="112" spans="2:22" s="6" customFormat="1">
      <c r="B112" s="10"/>
      <c r="C112" s="10"/>
      <c r="D112" s="19"/>
      <c r="E112" s="19"/>
      <c r="H112" s="14" t="s">
        <v>30</v>
      </c>
      <c r="I112" s="14"/>
      <c r="J112" s="53"/>
      <c r="K112" s="14"/>
      <c r="L112" s="14"/>
      <c r="M112" s="40"/>
      <c r="P112" s="33"/>
      <c r="Q112" s="33"/>
      <c r="R112" s="33"/>
      <c r="S112" s="33"/>
      <c r="T112" s="33"/>
      <c r="U112" s="33"/>
      <c r="V112" s="33"/>
    </row>
    <row r="113" spans="2:22" s="6" customFormat="1">
      <c r="B113" s="10"/>
      <c r="C113" s="10"/>
      <c r="D113" s="19"/>
      <c r="E113" s="19"/>
      <c r="J113" s="54"/>
      <c r="M113" s="40"/>
      <c r="P113" s="33"/>
      <c r="Q113" s="33"/>
      <c r="R113" s="33"/>
      <c r="S113" s="33"/>
      <c r="T113" s="33"/>
      <c r="U113" s="33"/>
      <c r="V113" s="33"/>
    </row>
    <row r="114" spans="2:22" s="6" customFormat="1">
      <c r="B114" s="10"/>
      <c r="C114" s="10"/>
      <c r="D114" s="19"/>
      <c r="E114" s="19"/>
      <c r="J114" s="54"/>
      <c r="M114" s="40"/>
      <c r="P114" s="33"/>
      <c r="Q114" s="33"/>
      <c r="R114" s="33"/>
      <c r="S114" s="33"/>
      <c r="T114" s="33"/>
      <c r="U114" s="33"/>
      <c r="V114" s="33"/>
    </row>
    <row r="115" spans="2:22" s="7" customFormat="1" ht="53.25" customHeight="1">
      <c r="B115" s="10"/>
      <c r="C115" s="10"/>
      <c r="D115" s="19"/>
      <c r="E115" s="19"/>
      <c r="J115" s="56"/>
      <c r="M115" s="49"/>
      <c r="P115" s="35"/>
      <c r="Q115" s="35"/>
      <c r="R115" s="35"/>
      <c r="S115" s="35"/>
      <c r="T115" s="35"/>
      <c r="U115" s="35"/>
      <c r="V115" s="35"/>
    </row>
    <row r="116" spans="2:22" s="7" customFormat="1" ht="53.25" customHeight="1">
      <c r="B116" s="10"/>
      <c r="C116" s="10"/>
      <c r="D116" s="19"/>
      <c r="E116" s="19"/>
      <c r="J116" s="56"/>
      <c r="M116" s="49"/>
      <c r="P116" s="35"/>
      <c r="Q116" s="35"/>
      <c r="R116" s="35"/>
      <c r="S116" s="35"/>
      <c r="T116" s="35"/>
      <c r="U116" s="35"/>
      <c r="V116" s="35"/>
    </row>
    <row r="117" spans="2:22" s="7" customFormat="1" ht="53.25" customHeight="1">
      <c r="B117" s="10"/>
      <c r="C117" s="10"/>
      <c r="D117" s="19"/>
      <c r="E117" s="19"/>
      <c r="J117" s="56"/>
      <c r="M117" s="49"/>
      <c r="P117" s="35"/>
      <c r="Q117" s="35"/>
      <c r="R117" s="35"/>
      <c r="S117" s="35"/>
      <c r="T117" s="35"/>
      <c r="U117" s="35"/>
      <c r="V117" s="35"/>
    </row>
    <row r="118" spans="2:22" s="7" customFormat="1" ht="53.25" customHeight="1">
      <c r="B118" s="10"/>
      <c r="C118" s="10"/>
      <c r="D118" s="19"/>
      <c r="E118" s="19"/>
      <c r="J118" s="56"/>
      <c r="M118" s="49"/>
      <c r="P118" s="35"/>
      <c r="Q118" s="35"/>
      <c r="R118" s="35"/>
      <c r="S118" s="35"/>
      <c r="T118" s="35"/>
      <c r="U118" s="35"/>
      <c r="V118" s="35"/>
    </row>
    <row r="119" spans="2:22" s="7" customFormat="1" ht="53.25" customHeight="1">
      <c r="B119" s="10"/>
      <c r="C119" s="10"/>
      <c r="D119" s="19"/>
      <c r="E119" s="19"/>
      <c r="J119" s="56"/>
      <c r="M119" s="49"/>
      <c r="P119" s="35"/>
      <c r="Q119" s="35"/>
      <c r="R119" s="35"/>
      <c r="S119" s="35"/>
      <c r="T119" s="35"/>
      <c r="U119" s="35"/>
      <c r="V119" s="35"/>
    </row>
    <row r="120" spans="2:22" s="7" customFormat="1" ht="53.25" customHeight="1">
      <c r="B120" s="10"/>
      <c r="C120" s="10"/>
      <c r="D120" s="19"/>
      <c r="E120" s="19"/>
      <c r="J120" s="56"/>
      <c r="M120" s="49"/>
      <c r="P120" s="35"/>
      <c r="Q120" s="35"/>
      <c r="R120" s="35"/>
      <c r="S120" s="35"/>
      <c r="T120" s="35"/>
      <c r="U120" s="35"/>
      <c r="V120" s="35"/>
    </row>
    <row r="121" spans="2:22" s="7" customFormat="1" ht="53.25" customHeight="1">
      <c r="B121" s="10"/>
      <c r="C121" s="10"/>
      <c r="D121" s="19"/>
      <c r="E121" s="19"/>
      <c r="J121" s="56"/>
      <c r="M121" s="49"/>
      <c r="P121" s="35"/>
      <c r="Q121" s="35"/>
      <c r="R121" s="35"/>
      <c r="S121" s="35"/>
      <c r="T121" s="35"/>
      <c r="U121" s="35"/>
      <c r="V121" s="35"/>
    </row>
    <row r="122" spans="2:22" s="6" customFormat="1" ht="43.5" customHeight="1">
      <c r="B122" s="10"/>
      <c r="C122" s="10"/>
      <c r="D122" s="19"/>
      <c r="E122" s="19"/>
      <c r="J122" s="54"/>
      <c r="M122" s="40"/>
      <c r="P122" s="33"/>
      <c r="Q122" s="33"/>
      <c r="R122" s="33"/>
      <c r="S122" s="33"/>
      <c r="T122" s="33"/>
      <c r="U122" s="33"/>
      <c r="V122" s="33"/>
    </row>
    <row r="123" spans="2:22" s="6" customFormat="1">
      <c r="B123" s="10"/>
      <c r="C123" s="10"/>
      <c r="D123" s="19"/>
      <c r="E123" s="19"/>
      <c r="F123" s="9"/>
      <c r="G123" s="9"/>
      <c r="H123" s="14" t="s">
        <v>31</v>
      </c>
      <c r="I123" s="14"/>
      <c r="J123" s="53"/>
      <c r="K123" s="14"/>
      <c r="L123" s="14"/>
      <c r="M123" s="40"/>
      <c r="P123" s="33"/>
      <c r="Q123" s="33"/>
      <c r="R123" s="33"/>
      <c r="S123" s="33"/>
      <c r="T123" s="33"/>
      <c r="U123" s="33"/>
      <c r="V123" s="33"/>
    </row>
    <row r="124" spans="2:22" s="15" customFormat="1">
      <c r="B124" s="10"/>
      <c r="C124" s="10"/>
      <c r="D124" s="19"/>
      <c r="E124" s="19"/>
      <c r="J124" s="57"/>
      <c r="M124" s="50"/>
      <c r="P124" s="36"/>
      <c r="Q124" s="36"/>
      <c r="R124" s="36"/>
      <c r="S124" s="36"/>
      <c r="T124" s="36"/>
      <c r="U124" s="36"/>
      <c r="V124" s="36"/>
    </row>
    <row r="125" spans="2:22" s="15" customFormat="1">
      <c r="B125" s="10"/>
      <c r="C125" s="10"/>
      <c r="D125" s="19"/>
      <c r="E125" s="19"/>
      <c r="J125" s="57"/>
      <c r="M125" s="50"/>
      <c r="P125" s="36"/>
      <c r="Q125" s="36"/>
      <c r="R125" s="36"/>
      <c r="S125" s="36"/>
      <c r="T125" s="36"/>
      <c r="U125" s="36"/>
      <c r="V125" s="36"/>
    </row>
    <row r="126" spans="2:22" s="15" customFormat="1">
      <c r="B126" s="10"/>
      <c r="C126" s="10"/>
      <c r="D126" s="19"/>
      <c r="E126" s="19"/>
      <c r="F126" s="20"/>
      <c r="J126" s="57"/>
      <c r="M126" s="50"/>
      <c r="P126" s="36"/>
      <c r="Q126" s="36"/>
      <c r="R126" s="36"/>
      <c r="S126" s="36"/>
      <c r="T126" s="36"/>
      <c r="U126" s="36"/>
      <c r="V126" s="36"/>
    </row>
    <row r="127" spans="2:22" s="15" customFormat="1">
      <c r="B127" s="10"/>
      <c r="C127" s="10"/>
      <c r="D127" s="19"/>
      <c r="E127" s="19"/>
      <c r="J127" s="57"/>
      <c r="M127" s="50"/>
      <c r="P127" s="36"/>
      <c r="Q127" s="36"/>
      <c r="R127" s="36"/>
      <c r="S127" s="36"/>
      <c r="T127" s="36"/>
      <c r="U127" s="36"/>
      <c r="V127" s="36"/>
    </row>
    <row r="128" spans="2:22" s="15" customFormat="1">
      <c r="B128" s="10"/>
      <c r="C128" s="10"/>
      <c r="D128" s="19"/>
      <c r="E128" s="19"/>
      <c r="J128" s="57"/>
      <c r="M128" s="50"/>
      <c r="P128" s="36"/>
      <c r="Q128" s="36"/>
      <c r="R128" s="36"/>
      <c r="S128" s="36"/>
      <c r="T128" s="36"/>
      <c r="U128" s="36"/>
      <c r="V128" s="36"/>
    </row>
    <row r="129" spans="2:22" s="15" customFormat="1">
      <c r="B129" s="10"/>
      <c r="C129" s="10"/>
      <c r="D129" s="19"/>
      <c r="E129" s="19"/>
      <c r="J129" s="57"/>
      <c r="M129" s="50"/>
      <c r="P129" s="36"/>
      <c r="Q129" s="36"/>
      <c r="R129" s="36"/>
      <c r="S129" s="36"/>
      <c r="T129" s="36"/>
      <c r="U129" s="36"/>
      <c r="V129" s="36"/>
    </row>
    <row r="130" spans="2:22" s="15" customFormat="1">
      <c r="B130" s="10"/>
      <c r="C130" s="10"/>
      <c r="D130" s="19"/>
      <c r="E130" s="19"/>
      <c r="J130" s="57"/>
      <c r="M130" s="50"/>
      <c r="P130" s="36"/>
      <c r="Q130" s="36"/>
      <c r="R130" s="36"/>
      <c r="S130" s="36"/>
      <c r="T130" s="36"/>
      <c r="U130" s="36"/>
      <c r="V130" s="36"/>
    </row>
    <row r="131" spans="2:22" s="15" customFormat="1">
      <c r="B131" s="10"/>
      <c r="C131" s="10"/>
      <c r="D131" s="19"/>
      <c r="E131" s="19"/>
      <c r="J131" s="57"/>
      <c r="M131" s="50"/>
      <c r="P131" s="36"/>
      <c r="Q131" s="36"/>
      <c r="R131" s="36"/>
      <c r="S131" s="36"/>
      <c r="T131" s="36"/>
      <c r="U131" s="36"/>
      <c r="V131" s="36"/>
    </row>
    <row r="132" spans="2:22" s="15" customFormat="1">
      <c r="B132" s="10"/>
      <c r="C132" s="10"/>
      <c r="D132" s="19"/>
      <c r="E132" s="19"/>
      <c r="J132" s="57"/>
      <c r="M132" s="50"/>
      <c r="P132" s="36"/>
      <c r="Q132" s="36"/>
      <c r="R132" s="36"/>
      <c r="S132" s="36"/>
      <c r="T132" s="36"/>
      <c r="U132" s="36"/>
      <c r="V132" s="36"/>
    </row>
    <row r="133" spans="2:22" s="15" customFormat="1">
      <c r="B133" s="10"/>
      <c r="C133" s="10"/>
      <c r="D133" s="19"/>
      <c r="E133" s="19"/>
      <c r="J133" s="57"/>
      <c r="M133" s="50"/>
      <c r="P133" s="36"/>
      <c r="Q133" s="36"/>
      <c r="R133" s="36"/>
      <c r="S133" s="36"/>
      <c r="T133" s="36"/>
      <c r="U133" s="36"/>
      <c r="V133" s="36"/>
    </row>
    <row r="134" spans="2:22" s="15" customFormat="1">
      <c r="B134" s="10"/>
      <c r="C134" s="10"/>
      <c r="D134" s="19"/>
      <c r="E134" s="19"/>
      <c r="J134" s="57"/>
      <c r="M134" s="50"/>
      <c r="P134" s="36"/>
      <c r="Q134" s="36"/>
      <c r="R134" s="36"/>
      <c r="S134" s="36"/>
      <c r="T134" s="36"/>
      <c r="U134" s="36"/>
      <c r="V134" s="36"/>
    </row>
    <row r="135" spans="2:22" s="15" customFormat="1">
      <c r="B135" s="10"/>
      <c r="C135" s="10"/>
      <c r="D135" s="19"/>
      <c r="E135" s="19"/>
      <c r="J135" s="57"/>
      <c r="M135" s="50"/>
      <c r="P135" s="36"/>
      <c r="Q135" s="36"/>
      <c r="R135" s="36"/>
      <c r="S135" s="36"/>
      <c r="T135" s="36"/>
      <c r="U135" s="36"/>
      <c r="V135" s="36"/>
    </row>
    <row r="136" spans="2:22" s="15" customFormat="1">
      <c r="B136" s="10"/>
      <c r="C136" s="10"/>
      <c r="D136" s="19"/>
      <c r="E136" s="19"/>
      <c r="J136" s="57"/>
      <c r="M136" s="50"/>
      <c r="P136" s="36"/>
      <c r="Q136" s="36"/>
      <c r="R136" s="36"/>
      <c r="S136" s="36"/>
      <c r="T136" s="36"/>
      <c r="U136" s="36"/>
      <c r="V136" s="36"/>
    </row>
    <row r="137" spans="2:22" s="15" customFormat="1">
      <c r="B137" s="10"/>
      <c r="C137" s="10"/>
      <c r="D137" s="19"/>
      <c r="E137" s="19"/>
      <c r="J137" s="57"/>
      <c r="M137" s="50"/>
      <c r="P137" s="36"/>
      <c r="Q137" s="36"/>
      <c r="R137" s="36"/>
      <c r="S137" s="36"/>
      <c r="T137" s="36"/>
      <c r="U137" s="36"/>
      <c r="V137" s="36"/>
    </row>
    <row r="138" spans="2:22" s="15" customFormat="1">
      <c r="B138" s="10"/>
      <c r="C138" s="10"/>
      <c r="D138" s="19"/>
      <c r="E138" s="19"/>
      <c r="J138" s="57"/>
      <c r="M138" s="50"/>
      <c r="P138" s="36"/>
      <c r="Q138" s="36"/>
      <c r="R138" s="36"/>
      <c r="S138" s="36"/>
      <c r="T138" s="36"/>
      <c r="U138" s="36"/>
      <c r="V138" s="36"/>
    </row>
    <row r="139" spans="2:22" s="15" customFormat="1">
      <c r="B139" s="10"/>
      <c r="C139" s="10"/>
      <c r="D139" s="19"/>
      <c r="E139" s="19"/>
      <c r="J139" s="57"/>
      <c r="M139" s="50"/>
      <c r="P139" s="36"/>
      <c r="Q139" s="36"/>
      <c r="R139" s="36"/>
      <c r="S139" s="36"/>
      <c r="T139" s="36"/>
      <c r="U139" s="36"/>
      <c r="V139" s="36"/>
    </row>
    <row r="140" spans="2:22" s="15" customFormat="1">
      <c r="B140" s="10"/>
      <c r="C140" s="10"/>
      <c r="D140" s="19"/>
      <c r="E140" s="19"/>
      <c r="J140" s="57"/>
      <c r="M140" s="50"/>
      <c r="P140" s="36"/>
      <c r="Q140" s="36"/>
      <c r="R140" s="36"/>
      <c r="S140" s="36"/>
      <c r="T140" s="36"/>
      <c r="U140" s="36"/>
      <c r="V140" s="36"/>
    </row>
    <row r="141" spans="2:22" s="15" customFormat="1">
      <c r="B141" s="10"/>
      <c r="C141" s="10"/>
      <c r="D141" s="19"/>
      <c r="E141" s="19"/>
      <c r="J141" s="57"/>
      <c r="M141" s="50"/>
      <c r="P141" s="36"/>
      <c r="Q141" s="36"/>
      <c r="R141" s="36"/>
      <c r="S141" s="36"/>
      <c r="T141" s="36"/>
      <c r="U141" s="36"/>
      <c r="V141" s="36"/>
    </row>
    <row r="142" spans="2:22" s="15" customFormat="1">
      <c r="B142" s="10"/>
      <c r="C142" s="10"/>
      <c r="D142" s="19"/>
      <c r="E142" s="19"/>
      <c r="J142" s="57"/>
      <c r="M142" s="50"/>
      <c r="P142" s="36"/>
      <c r="Q142" s="36"/>
      <c r="R142" s="36"/>
      <c r="S142" s="36"/>
      <c r="T142" s="36"/>
      <c r="U142" s="36"/>
      <c r="V142" s="36"/>
    </row>
    <row r="143" spans="2:22" s="15" customFormat="1">
      <c r="B143" s="10"/>
      <c r="C143" s="10"/>
      <c r="D143" s="19"/>
      <c r="E143" s="19"/>
      <c r="J143" s="57"/>
      <c r="M143" s="50"/>
      <c r="P143" s="36"/>
      <c r="Q143" s="36"/>
      <c r="R143" s="36"/>
      <c r="S143" s="36"/>
      <c r="T143" s="36"/>
      <c r="U143" s="36"/>
      <c r="V143" s="36"/>
    </row>
    <row r="144" spans="2:22" s="15" customFormat="1">
      <c r="B144" s="10"/>
      <c r="C144" s="10"/>
      <c r="D144" s="19"/>
      <c r="E144" s="19"/>
      <c r="J144" s="57"/>
      <c r="M144" s="50"/>
      <c r="P144" s="36"/>
      <c r="Q144" s="36"/>
      <c r="R144" s="36"/>
      <c r="S144" s="36"/>
      <c r="T144" s="36"/>
      <c r="U144" s="36"/>
      <c r="V144" s="36"/>
    </row>
    <row r="145" spans="2:22" s="15" customFormat="1">
      <c r="B145" s="10"/>
      <c r="C145" s="10"/>
      <c r="D145" s="19"/>
      <c r="E145" s="19"/>
      <c r="J145" s="57"/>
      <c r="M145" s="50"/>
      <c r="P145" s="36"/>
      <c r="Q145" s="36"/>
      <c r="R145" s="36"/>
      <c r="S145" s="36"/>
      <c r="T145" s="36"/>
      <c r="U145" s="36"/>
      <c r="V145" s="36"/>
    </row>
    <row r="146" spans="2:22" s="15" customFormat="1">
      <c r="B146" s="10"/>
      <c r="C146" s="10"/>
      <c r="D146" s="19"/>
      <c r="E146" s="19"/>
      <c r="J146" s="57"/>
      <c r="M146" s="50"/>
      <c r="P146" s="36"/>
      <c r="Q146" s="36"/>
      <c r="R146" s="36"/>
      <c r="S146" s="36"/>
      <c r="T146" s="36"/>
      <c r="U146" s="36"/>
      <c r="V146" s="36"/>
    </row>
    <row r="147" spans="2:22" s="15" customFormat="1" ht="103.5" customHeight="1">
      <c r="B147" s="10"/>
      <c r="C147" s="10"/>
      <c r="D147" s="19"/>
      <c r="E147" s="19"/>
      <c r="J147" s="57"/>
      <c r="M147" s="50"/>
      <c r="P147" s="36"/>
      <c r="Q147" s="36"/>
      <c r="R147" s="36"/>
      <c r="S147" s="36"/>
      <c r="T147" s="36"/>
      <c r="U147" s="36"/>
      <c r="V147" s="36"/>
    </row>
    <row r="148" spans="2:22" s="15" customFormat="1">
      <c r="B148" s="10"/>
      <c r="C148" s="10"/>
      <c r="D148" s="19"/>
      <c r="E148" s="19"/>
      <c r="J148" s="57"/>
      <c r="M148" s="50"/>
      <c r="P148" s="36"/>
      <c r="Q148" s="36"/>
      <c r="R148" s="36"/>
      <c r="S148" s="36"/>
      <c r="T148" s="36"/>
      <c r="U148" s="36"/>
      <c r="V148" s="36"/>
    </row>
    <row r="149" spans="2:22" s="15" customFormat="1">
      <c r="B149" s="10"/>
      <c r="C149" s="10"/>
      <c r="D149" s="19"/>
      <c r="E149" s="19"/>
      <c r="J149" s="57"/>
      <c r="M149" s="50"/>
      <c r="P149" s="36"/>
      <c r="Q149" s="36"/>
      <c r="R149" s="36"/>
      <c r="S149" s="36"/>
      <c r="T149" s="36"/>
      <c r="U149" s="36"/>
      <c r="V149" s="36"/>
    </row>
    <row r="150" spans="2:22" s="15" customFormat="1">
      <c r="B150" s="10"/>
      <c r="C150" s="10"/>
      <c r="D150" s="19"/>
      <c r="E150" s="19"/>
      <c r="H150" s="14" t="s">
        <v>32</v>
      </c>
      <c r="I150" s="14"/>
      <c r="J150" s="53"/>
      <c r="K150" s="14"/>
      <c r="L150" s="14"/>
      <c r="M150" s="50"/>
      <c r="P150" s="36"/>
      <c r="Q150" s="36"/>
      <c r="R150" s="36"/>
      <c r="S150" s="36"/>
      <c r="T150" s="36"/>
      <c r="U150" s="36"/>
      <c r="V150" s="36"/>
    </row>
    <row r="151" spans="2:22" s="15" customFormat="1">
      <c r="B151" s="10"/>
      <c r="C151" s="10"/>
      <c r="D151" s="19"/>
      <c r="E151" s="19"/>
      <c r="H151" s="14" t="s">
        <v>33</v>
      </c>
      <c r="I151" s="14"/>
      <c r="J151" s="53"/>
      <c r="K151" s="14"/>
      <c r="L151" s="14"/>
      <c r="M151" s="50"/>
      <c r="P151" s="36"/>
      <c r="Q151" s="36"/>
      <c r="R151" s="36"/>
      <c r="S151" s="36"/>
      <c r="T151" s="36"/>
      <c r="U151" s="36"/>
      <c r="V151" s="36"/>
    </row>
    <row r="152" spans="2:22" s="15" customFormat="1">
      <c r="B152" s="10"/>
      <c r="C152" s="10"/>
      <c r="D152" s="19"/>
      <c r="E152" s="19"/>
      <c r="H152" s="14" t="s">
        <v>34</v>
      </c>
      <c r="I152" s="14"/>
      <c r="J152" s="53"/>
      <c r="K152" s="14"/>
      <c r="L152" s="14"/>
      <c r="M152" s="50"/>
      <c r="P152" s="36"/>
      <c r="Q152" s="36"/>
      <c r="R152" s="36"/>
      <c r="S152" s="36"/>
      <c r="T152" s="36"/>
      <c r="U152" s="36"/>
      <c r="V152" s="36"/>
    </row>
    <row r="153" spans="2:22" s="15" customFormat="1">
      <c r="B153" s="10"/>
      <c r="C153" s="10"/>
      <c r="D153" s="19"/>
      <c r="E153" s="19"/>
      <c r="H153" s="14" t="s">
        <v>35</v>
      </c>
      <c r="I153" s="14"/>
      <c r="J153" s="53"/>
      <c r="K153" s="14"/>
      <c r="L153" s="14"/>
      <c r="M153" s="50"/>
      <c r="P153" s="36"/>
      <c r="Q153" s="36"/>
      <c r="R153" s="36"/>
      <c r="S153" s="36"/>
      <c r="T153" s="36"/>
      <c r="U153" s="36"/>
      <c r="V153" s="36"/>
    </row>
    <row r="154" spans="2:22" s="15" customFormat="1">
      <c r="B154" s="10"/>
      <c r="C154" s="10"/>
      <c r="D154" s="19"/>
      <c r="E154" s="19"/>
      <c r="H154" s="14" t="s">
        <v>36</v>
      </c>
      <c r="I154" s="14"/>
      <c r="J154" s="53"/>
      <c r="K154" s="14"/>
      <c r="L154" s="14"/>
      <c r="M154" s="50"/>
      <c r="P154" s="36"/>
      <c r="Q154" s="36"/>
      <c r="R154" s="36"/>
      <c r="S154" s="36"/>
      <c r="T154" s="36"/>
      <c r="U154" s="36"/>
      <c r="V154" s="36"/>
    </row>
    <row r="155" spans="2:22" s="15" customFormat="1">
      <c r="B155" s="10"/>
      <c r="C155" s="10"/>
      <c r="D155" s="19"/>
      <c r="E155" s="19"/>
      <c r="H155" s="14" t="s">
        <v>37</v>
      </c>
      <c r="I155" s="14"/>
      <c r="J155" s="53"/>
      <c r="K155" s="14"/>
      <c r="L155" s="14"/>
      <c r="M155" s="50"/>
      <c r="P155" s="36"/>
      <c r="Q155" s="36"/>
      <c r="R155" s="36"/>
      <c r="S155" s="36"/>
      <c r="T155" s="36"/>
      <c r="U155" s="36"/>
      <c r="V155" s="36"/>
    </row>
    <row r="156" spans="2:22" s="15" customFormat="1">
      <c r="B156" s="10"/>
      <c r="C156" s="10"/>
      <c r="D156" s="19"/>
      <c r="E156" s="19"/>
      <c r="J156" s="57"/>
      <c r="M156" s="50"/>
      <c r="P156" s="36"/>
      <c r="Q156" s="36"/>
      <c r="R156" s="36"/>
      <c r="S156" s="36"/>
      <c r="T156" s="36"/>
      <c r="U156" s="36"/>
      <c r="V156" s="36"/>
    </row>
    <row r="157" spans="2:22" s="15" customFormat="1">
      <c r="B157" s="10"/>
      <c r="C157" s="10"/>
      <c r="D157" s="19"/>
      <c r="E157" s="19"/>
      <c r="J157" s="57"/>
      <c r="M157" s="50"/>
      <c r="P157" s="36"/>
      <c r="Q157" s="36"/>
      <c r="R157" s="36"/>
      <c r="S157" s="36"/>
      <c r="T157" s="36"/>
      <c r="U157" s="36"/>
      <c r="V157" s="36"/>
    </row>
    <row r="158" spans="2:22" s="15" customFormat="1" ht="32.25" customHeight="1">
      <c r="B158" s="10"/>
      <c r="C158" s="10"/>
      <c r="D158" s="19"/>
      <c r="E158" s="19"/>
      <c r="J158" s="57"/>
      <c r="M158" s="50"/>
      <c r="P158" s="36"/>
      <c r="Q158" s="36"/>
      <c r="R158" s="36"/>
      <c r="S158" s="36"/>
      <c r="T158" s="36"/>
      <c r="U158" s="36"/>
      <c r="V158" s="36"/>
    </row>
    <row r="159" spans="2:22" s="15" customFormat="1">
      <c r="B159" s="10"/>
      <c r="C159" s="10"/>
      <c r="D159" s="19"/>
      <c r="E159" s="19"/>
      <c r="J159" s="57"/>
      <c r="M159" s="50"/>
      <c r="P159" s="36"/>
      <c r="Q159" s="36"/>
      <c r="R159" s="36"/>
      <c r="S159" s="36"/>
      <c r="T159" s="36"/>
      <c r="U159" s="36"/>
      <c r="V159" s="36"/>
    </row>
    <row r="160" spans="2:22" s="15" customFormat="1" ht="97.5" customHeight="1">
      <c r="B160" s="10"/>
      <c r="C160" s="10"/>
      <c r="D160" s="19"/>
      <c r="E160" s="19"/>
      <c r="J160" s="57"/>
      <c r="M160" s="50"/>
      <c r="P160" s="36"/>
      <c r="Q160" s="36"/>
      <c r="R160" s="36"/>
      <c r="S160" s="36"/>
      <c r="T160" s="36"/>
      <c r="U160" s="36"/>
      <c r="V160" s="36"/>
    </row>
    <row r="161" spans="2:22" s="15" customFormat="1">
      <c r="B161" s="10"/>
      <c r="C161" s="10"/>
      <c r="D161" s="19"/>
      <c r="E161" s="19"/>
      <c r="J161" s="57"/>
      <c r="M161" s="50"/>
      <c r="P161" s="36"/>
      <c r="Q161" s="36"/>
      <c r="R161" s="36"/>
      <c r="S161" s="36"/>
      <c r="T161" s="36"/>
      <c r="U161" s="36"/>
      <c r="V161" s="36"/>
    </row>
    <row r="162" spans="2:22" s="15" customFormat="1" ht="75" customHeight="1">
      <c r="B162" s="10"/>
      <c r="C162" s="10"/>
      <c r="D162" s="19"/>
      <c r="E162" s="19"/>
      <c r="J162" s="57"/>
      <c r="M162" s="50"/>
      <c r="P162" s="36"/>
      <c r="Q162" s="36"/>
      <c r="R162" s="36"/>
      <c r="S162" s="36"/>
      <c r="T162" s="36"/>
      <c r="U162" s="36"/>
      <c r="V162" s="36"/>
    </row>
    <row r="163" spans="2:22" s="15" customFormat="1">
      <c r="B163" s="10"/>
      <c r="C163" s="10"/>
      <c r="D163" s="19"/>
      <c r="E163" s="19"/>
      <c r="J163" s="57"/>
      <c r="M163" s="50"/>
      <c r="P163" s="36"/>
      <c r="Q163" s="36"/>
      <c r="R163" s="36"/>
      <c r="S163" s="36"/>
      <c r="T163" s="36"/>
      <c r="U163" s="36"/>
      <c r="V163" s="36"/>
    </row>
    <row r="164" spans="2:22" s="15" customFormat="1">
      <c r="B164" s="10"/>
      <c r="C164" s="10"/>
      <c r="D164" s="19"/>
      <c r="E164" s="19"/>
      <c r="J164" s="57"/>
      <c r="M164" s="50"/>
      <c r="P164" s="36"/>
      <c r="Q164" s="36"/>
      <c r="R164" s="36"/>
      <c r="S164" s="36"/>
      <c r="T164" s="36"/>
      <c r="U164" s="36"/>
      <c r="V164" s="36"/>
    </row>
    <row r="165" spans="2:22" s="15" customFormat="1">
      <c r="B165" s="10"/>
      <c r="C165" s="10"/>
      <c r="D165" s="19"/>
      <c r="E165" s="19"/>
      <c r="J165" s="57"/>
      <c r="M165" s="50"/>
      <c r="P165" s="36"/>
      <c r="Q165" s="36"/>
      <c r="R165" s="36"/>
      <c r="S165" s="36"/>
      <c r="T165" s="36"/>
      <c r="U165" s="36"/>
      <c r="V165" s="36"/>
    </row>
    <row r="166" spans="2:22" s="15" customFormat="1">
      <c r="B166" s="10"/>
      <c r="C166" s="10"/>
      <c r="D166" s="19"/>
      <c r="E166" s="19"/>
      <c r="J166" s="57"/>
      <c r="M166" s="50"/>
      <c r="P166" s="36"/>
      <c r="Q166" s="36"/>
      <c r="R166" s="36"/>
      <c r="S166" s="36"/>
      <c r="T166" s="36"/>
      <c r="U166" s="36"/>
      <c r="V166" s="36"/>
    </row>
    <row r="167" spans="2:22" s="15" customFormat="1">
      <c r="B167" s="10"/>
      <c r="C167" s="10"/>
      <c r="D167" s="19"/>
      <c r="E167" s="19"/>
      <c r="J167" s="57"/>
      <c r="M167" s="50"/>
      <c r="P167" s="36"/>
      <c r="Q167" s="36"/>
      <c r="R167" s="36"/>
      <c r="S167" s="36"/>
      <c r="T167" s="36"/>
      <c r="U167" s="36"/>
      <c r="V167" s="36"/>
    </row>
    <row r="168" spans="2:22" s="15" customFormat="1">
      <c r="B168" s="10"/>
      <c r="C168" s="10"/>
      <c r="D168" s="19"/>
      <c r="E168" s="19"/>
      <c r="H168" s="14" t="s">
        <v>38</v>
      </c>
      <c r="I168" s="14"/>
      <c r="J168" s="53"/>
      <c r="K168" s="14"/>
      <c r="L168" s="14"/>
      <c r="M168" s="50"/>
      <c r="P168" s="36"/>
      <c r="Q168" s="36"/>
      <c r="R168" s="36"/>
      <c r="S168" s="36"/>
      <c r="T168" s="36"/>
      <c r="U168" s="36"/>
      <c r="V168" s="36"/>
    </row>
    <row r="169" spans="2:22" s="15" customFormat="1">
      <c r="B169" s="10"/>
      <c r="C169" s="10"/>
      <c r="D169" s="19"/>
      <c r="E169" s="19"/>
      <c r="H169" s="14" t="s">
        <v>39</v>
      </c>
      <c r="I169" s="14"/>
      <c r="J169" s="53"/>
      <c r="K169" s="14"/>
      <c r="L169" s="14"/>
      <c r="M169" s="50"/>
      <c r="P169" s="36"/>
      <c r="Q169" s="36"/>
      <c r="R169" s="36"/>
      <c r="S169" s="36"/>
      <c r="T169" s="36"/>
      <c r="U169" s="36"/>
      <c r="V169" s="36"/>
    </row>
    <row r="170" spans="2:22" s="15" customFormat="1">
      <c r="B170" s="10"/>
      <c r="C170" s="10"/>
      <c r="D170" s="19"/>
      <c r="E170" s="19"/>
      <c r="H170" s="14" t="s">
        <v>40</v>
      </c>
      <c r="I170" s="14"/>
      <c r="J170" s="53"/>
      <c r="K170" s="14"/>
      <c r="L170" s="14"/>
      <c r="M170" s="50"/>
      <c r="P170" s="36"/>
      <c r="Q170" s="36"/>
      <c r="R170" s="36"/>
      <c r="S170" s="36"/>
      <c r="T170" s="36"/>
      <c r="U170" s="36"/>
      <c r="V170" s="36"/>
    </row>
    <row r="171" spans="2:22" s="15" customFormat="1">
      <c r="B171" s="10"/>
      <c r="C171" s="10"/>
      <c r="D171" s="19"/>
      <c r="E171" s="19"/>
      <c r="J171" s="57"/>
      <c r="M171" s="50"/>
      <c r="P171" s="36"/>
      <c r="Q171" s="36"/>
      <c r="R171" s="36"/>
      <c r="S171" s="36"/>
      <c r="T171" s="36"/>
      <c r="U171" s="36"/>
      <c r="V171" s="36"/>
    </row>
    <row r="172" spans="2:22" s="15" customFormat="1">
      <c r="B172" s="10"/>
      <c r="C172" s="10"/>
      <c r="D172" s="19"/>
      <c r="E172" s="19"/>
      <c r="J172" s="57"/>
      <c r="M172" s="50"/>
      <c r="P172" s="36"/>
      <c r="Q172" s="36"/>
      <c r="R172" s="36"/>
      <c r="S172" s="36"/>
      <c r="T172" s="36"/>
      <c r="U172" s="36"/>
      <c r="V172" s="36"/>
    </row>
    <row r="173" spans="2:22" s="15" customFormat="1" ht="121.5" customHeight="1">
      <c r="B173" s="10"/>
      <c r="C173" s="10"/>
      <c r="D173" s="19"/>
      <c r="E173" s="19"/>
      <c r="J173" s="57"/>
      <c r="M173" s="50"/>
      <c r="P173" s="36"/>
      <c r="Q173" s="36"/>
      <c r="R173" s="36"/>
      <c r="S173" s="36"/>
      <c r="T173" s="36"/>
      <c r="U173" s="36"/>
      <c r="V173" s="36"/>
    </row>
    <row r="174" spans="2:22" s="15" customFormat="1">
      <c r="B174" s="10"/>
      <c r="C174" s="10"/>
      <c r="D174" s="19"/>
      <c r="E174" s="19"/>
      <c r="J174" s="57"/>
      <c r="M174" s="50"/>
      <c r="P174" s="36"/>
      <c r="Q174" s="36"/>
      <c r="R174" s="36"/>
      <c r="S174" s="36"/>
      <c r="T174" s="36"/>
      <c r="U174" s="36"/>
      <c r="V174" s="36"/>
    </row>
    <row r="175" spans="2:22" s="15" customFormat="1">
      <c r="B175" s="10"/>
      <c r="C175" s="10"/>
      <c r="D175" s="19"/>
      <c r="E175" s="19"/>
      <c r="J175" s="57"/>
      <c r="M175" s="50"/>
      <c r="P175" s="36"/>
      <c r="Q175" s="36"/>
      <c r="R175" s="36"/>
      <c r="S175" s="36"/>
      <c r="T175" s="36"/>
      <c r="U175" s="36"/>
      <c r="V175" s="36"/>
    </row>
    <row r="176" spans="2:22" s="15" customFormat="1">
      <c r="B176" s="10"/>
      <c r="C176" s="10"/>
      <c r="D176" s="19"/>
      <c r="E176" s="19"/>
      <c r="J176" s="57"/>
      <c r="M176" s="50"/>
      <c r="P176" s="36"/>
      <c r="Q176" s="36"/>
      <c r="R176" s="36"/>
      <c r="S176" s="36"/>
      <c r="T176" s="36"/>
      <c r="U176" s="36"/>
      <c r="V176" s="36"/>
    </row>
    <row r="177" spans="2:22" s="15" customFormat="1">
      <c r="B177" s="10"/>
      <c r="C177" s="10"/>
      <c r="D177" s="19"/>
      <c r="E177" s="19"/>
      <c r="H177" s="14" t="s">
        <v>41</v>
      </c>
      <c r="I177" s="14"/>
      <c r="J177" s="53"/>
      <c r="K177" s="14"/>
      <c r="L177" s="14"/>
      <c r="M177" s="50"/>
      <c r="P177" s="36"/>
      <c r="Q177" s="36"/>
      <c r="R177" s="36"/>
      <c r="S177" s="36"/>
      <c r="T177" s="36"/>
      <c r="U177" s="36"/>
      <c r="V177" s="36"/>
    </row>
    <row r="178" spans="2:22" s="15" customFormat="1">
      <c r="B178" s="10"/>
      <c r="C178" s="10"/>
      <c r="D178" s="19"/>
      <c r="E178" s="19"/>
      <c r="H178" s="14" t="s">
        <v>38</v>
      </c>
      <c r="I178" s="14"/>
      <c r="J178" s="53"/>
      <c r="K178" s="14"/>
      <c r="L178" s="14"/>
      <c r="M178" s="50"/>
      <c r="P178" s="36"/>
      <c r="Q178" s="36"/>
      <c r="R178" s="36"/>
      <c r="S178" s="36"/>
      <c r="T178" s="36"/>
      <c r="U178" s="36"/>
      <c r="V178" s="36"/>
    </row>
    <row r="179" spans="2:22" s="15" customFormat="1">
      <c r="B179" s="10"/>
      <c r="C179" s="10"/>
      <c r="D179" s="19"/>
      <c r="E179" s="19"/>
      <c r="H179" s="14" t="s">
        <v>42</v>
      </c>
      <c r="I179" s="14"/>
      <c r="J179" s="53"/>
      <c r="K179" s="14"/>
      <c r="L179" s="14"/>
      <c r="M179" s="50"/>
      <c r="P179" s="36"/>
      <c r="Q179" s="36"/>
      <c r="R179" s="36"/>
      <c r="S179" s="36"/>
      <c r="T179" s="36"/>
      <c r="U179" s="36"/>
      <c r="V179" s="36"/>
    </row>
    <row r="180" spans="2:22" s="15" customFormat="1">
      <c r="B180" s="10"/>
      <c r="C180" s="10"/>
      <c r="D180" s="19"/>
      <c r="E180" s="19"/>
      <c r="H180" s="14" t="s">
        <v>43</v>
      </c>
      <c r="I180" s="14"/>
      <c r="J180" s="53"/>
      <c r="K180" s="14"/>
      <c r="L180" s="14"/>
      <c r="M180" s="50"/>
      <c r="P180" s="36"/>
      <c r="Q180" s="36"/>
      <c r="R180" s="36"/>
      <c r="S180" s="36"/>
      <c r="T180" s="36"/>
      <c r="U180" s="36"/>
      <c r="V180" s="36"/>
    </row>
    <row r="181" spans="2:22" s="15" customFormat="1">
      <c r="B181" s="10"/>
      <c r="C181" s="10"/>
      <c r="D181" s="19"/>
      <c r="E181" s="19"/>
      <c r="H181" s="14" t="s">
        <v>44</v>
      </c>
      <c r="I181" s="14"/>
      <c r="J181" s="53"/>
      <c r="K181" s="14"/>
      <c r="L181" s="14"/>
      <c r="M181" s="50"/>
      <c r="P181" s="36"/>
      <c r="Q181" s="36"/>
      <c r="R181" s="36"/>
      <c r="S181" s="36"/>
      <c r="T181" s="36"/>
      <c r="U181" s="36"/>
      <c r="V181" s="36"/>
    </row>
    <row r="182" spans="2:22" s="15" customFormat="1">
      <c r="B182" s="10"/>
      <c r="C182" s="10"/>
      <c r="D182" s="19"/>
      <c r="E182" s="19"/>
      <c r="J182" s="57"/>
      <c r="M182" s="50"/>
      <c r="P182" s="36"/>
      <c r="Q182" s="36"/>
      <c r="R182" s="36"/>
      <c r="S182" s="36"/>
      <c r="T182" s="36"/>
      <c r="U182" s="36"/>
      <c r="V182" s="36"/>
    </row>
    <row r="183" spans="2:22" s="15" customFormat="1">
      <c r="B183" s="10"/>
      <c r="C183" s="10"/>
      <c r="D183" s="19"/>
      <c r="E183" s="19"/>
      <c r="J183" s="57"/>
      <c r="M183" s="50"/>
      <c r="P183" s="36"/>
      <c r="Q183" s="36"/>
      <c r="R183" s="36"/>
      <c r="S183" s="36"/>
      <c r="T183" s="36"/>
      <c r="U183" s="36"/>
      <c r="V183" s="36"/>
    </row>
    <row r="184" spans="2:22" s="15" customFormat="1">
      <c r="B184" s="10"/>
      <c r="C184" s="10"/>
      <c r="D184" s="19"/>
      <c r="E184" s="19"/>
      <c r="J184" s="57"/>
      <c r="M184" s="50"/>
      <c r="P184" s="36"/>
      <c r="Q184" s="36"/>
      <c r="R184" s="36"/>
      <c r="S184" s="36"/>
      <c r="T184" s="36"/>
      <c r="U184" s="36"/>
      <c r="V184" s="36"/>
    </row>
    <row r="185" spans="2:22" s="15" customFormat="1">
      <c r="B185" s="10"/>
      <c r="C185" s="10"/>
      <c r="D185" s="19"/>
      <c r="E185" s="19"/>
      <c r="J185" s="57"/>
      <c r="M185" s="50"/>
      <c r="P185" s="36"/>
      <c r="Q185" s="36"/>
      <c r="R185" s="36"/>
      <c r="S185" s="36"/>
      <c r="T185" s="36"/>
      <c r="U185" s="36"/>
      <c r="V185" s="36"/>
    </row>
    <row r="186" spans="2:22" s="15" customFormat="1">
      <c r="B186" s="10"/>
      <c r="C186" s="10"/>
      <c r="D186" s="19"/>
      <c r="E186" s="19"/>
      <c r="J186" s="57"/>
      <c r="M186" s="50"/>
      <c r="P186" s="36"/>
      <c r="Q186" s="36"/>
      <c r="R186" s="36"/>
      <c r="S186" s="36"/>
      <c r="T186" s="36"/>
      <c r="U186" s="36"/>
      <c r="V186" s="36"/>
    </row>
    <row r="187" spans="2:22" s="15" customFormat="1">
      <c r="B187" s="10"/>
      <c r="C187" s="10"/>
      <c r="D187" s="19"/>
      <c r="E187" s="19"/>
      <c r="J187" s="57"/>
      <c r="M187" s="50"/>
      <c r="P187" s="36"/>
      <c r="Q187" s="36"/>
      <c r="R187" s="36"/>
      <c r="S187" s="36"/>
      <c r="T187" s="36"/>
      <c r="U187" s="36"/>
      <c r="V187" s="36"/>
    </row>
    <row r="188" spans="2:22" s="15" customFormat="1">
      <c r="B188" s="10"/>
      <c r="C188" s="10"/>
      <c r="D188" s="19"/>
      <c r="E188" s="19"/>
      <c r="J188" s="57"/>
      <c r="M188" s="50"/>
      <c r="P188" s="36"/>
      <c r="Q188" s="36"/>
      <c r="R188" s="36"/>
      <c r="S188" s="36"/>
      <c r="T188" s="36"/>
      <c r="U188" s="36"/>
      <c r="V188" s="36"/>
    </row>
    <row r="189" spans="2:22" s="15" customFormat="1">
      <c r="B189" s="10"/>
      <c r="C189" s="10"/>
      <c r="D189" s="19"/>
      <c r="E189" s="19"/>
      <c r="J189" s="57"/>
      <c r="M189" s="50"/>
      <c r="P189" s="36"/>
      <c r="Q189" s="36"/>
      <c r="R189" s="36"/>
      <c r="S189" s="36"/>
      <c r="T189" s="36"/>
      <c r="U189" s="36"/>
      <c r="V189" s="36"/>
    </row>
    <row r="190" spans="2:22" s="15" customFormat="1">
      <c r="B190" s="10"/>
      <c r="C190" s="10"/>
      <c r="D190" s="19"/>
      <c r="E190" s="19"/>
      <c r="J190" s="57"/>
      <c r="M190" s="50"/>
      <c r="P190" s="36"/>
      <c r="Q190" s="36"/>
      <c r="R190" s="36"/>
      <c r="S190" s="36"/>
      <c r="T190" s="36"/>
      <c r="U190" s="36"/>
      <c r="V190" s="36"/>
    </row>
    <row r="191" spans="2:22" s="15" customFormat="1">
      <c r="B191" s="10"/>
      <c r="C191" s="10"/>
      <c r="D191" s="19"/>
      <c r="E191" s="19"/>
      <c r="J191" s="57"/>
      <c r="M191" s="50"/>
      <c r="P191" s="36"/>
      <c r="Q191" s="36"/>
      <c r="R191" s="36"/>
      <c r="S191" s="36"/>
      <c r="T191" s="36"/>
      <c r="U191" s="36"/>
      <c r="V191" s="36"/>
    </row>
    <row r="192" spans="2:22" s="15" customFormat="1">
      <c r="B192" s="10"/>
      <c r="C192" s="10"/>
      <c r="D192" s="19"/>
      <c r="E192" s="19"/>
      <c r="J192" s="57"/>
      <c r="M192" s="50"/>
      <c r="P192" s="36"/>
      <c r="Q192" s="36"/>
      <c r="R192" s="36"/>
      <c r="S192" s="36"/>
      <c r="T192" s="36"/>
      <c r="U192" s="36"/>
      <c r="V192" s="36"/>
    </row>
    <row r="193" spans="2:22" s="15" customFormat="1">
      <c r="B193" s="10"/>
      <c r="C193" s="10"/>
      <c r="D193" s="19"/>
      <c r="E193" s="19"/>
      <c r="J193" s="57"/>
      <c r="M193" s="50"/>
      <c r="P193" s="36"/>
      <c r="Q193" s="36"/>
      <c r="R193" s="36"/>
      <c r="S193" s="36"/>
      <c r="T193" s="36"/>
      <c r="U193" s="36"/>
      <c r="V193" s="36"/>
    </row>
    <row r="194" spans="2:22" s="15" customFormat="1">
      <c r="B194" s="10"/>
      <c r="C194" s="10"/>
      <c r="D194" s="19"/>
      <c r="E194" s="19"/>
      <c r="J194" s="57"/>
      <c r="M194" s="50"/>
      <c r="P194" s="36"/>
      <c r="Q194" s="36"/>
      <c r="R194" s="36"/>
      <c r="S194" s="36"/>
      <c r="T194" s="36"/>
      <c r="U194" s="36"/>
      <c r="V194" s="36"/>
    </row>
    <row r="195" spans="2:22" s="15" customFormat="1">
      <c r="B195" s="10"/>
      <c r="C195" s="10"/>
      <c r="D195" s="19"/>
      <c r="E195" s="19"/>
      <c r="J195" s="57"/>
      <c r="M195" s="50"/>
      <c r="P195" s="36"/>
      <c r="Q195" s="36"/>
      <c r="R195" s="36"/>
      <c r="S195" s="36"/>
      <c r="T195" s="36"/>
      <c r="U195" s="36"/>
      <c r="V195" s="36"/>
    </row>
    <row r="196" spans="2:22" s="15" customFormat="1">
      <c r="B196" s="10"/>
      <c r="C196" s="10"/>
      <c r="D196" s="19"/>
      <c r="E196" s="19"/>
      <c r="J196" s="57"/>
      <c r="M196" s="50"/>
      <c r="P196" s="36"/>
      <c r="Q196" s="36"/>
      <c r="R196" s="36"/>
      <c r="S196" s="36"/>
      <c r="T196" s="36"/>
      <c r="U196" s="36"/>
      <c r="V196" s="36"/>
    </row>
    <row r="197" spans="2:22" s="15" customFormat="1">
      <c r="B197" s="10"/>
      <c r="C197" s="10"/>
      <c r="D197" s="19"/>
      <c r="E197" s="19"/>
      <c r="J197" s="57"/>
      <c r="M197" s="50"/>
      <c r="P197" s="36"/>
      <c r="Q197" s="36"/>
      <c r="R197" s="36"/>
      <c r="S197" s="36"/>
      <c r="T197" s="36"/>
      <c r="U197" s="36"/>
      <c r="V197" s="36"/>
    </row>
    <row r="198" spans="2:22" s="15" customFormat="1">
      <c r="B198" s="10"/>
      <c r="C198" s="10"/>
      <c r="D198" s="19"/>
      <c r="E198" s="19"/>
      <c r="J198" s="57"/>
      <c r="M198" s="50"/>
      <c r="P198" s="36"/>
      <c r="Q198" s="36"/>
      <c r="R198" s="36"/>
      <c r="S198" s="36"/>
      <c r="T198" s="36"/>
      <c r="U198" s="36"/>
      <c r="V198" s="36"/>
    </row>
    <row r="199" spans="2:22" s="15" customFormat="1">
      <c r="B199" s="10"/>
      <c r="C199" s="10"/>
      <c r="D199" s="19"/>
      <c r="E199" s="19"/>
      <c r="J199" s="57"/>
      <c r="M199" s="50"/>
      <c r="P199" s="36"/>
      <c r="Q199" s="36"/>
      <c r="R199" s="36"/>
      <c r="S199" s="36"/>
      <c r="T199" s="36"/>
      <c r="U199" s="36"/>
      <c r="V199" s="36"/>
    </row>
    <row r="200" spans="2:22" s="15" customFormat="1">
      <c r="B200" s="10"/>
      <c r="C200" s="10"/>
      <c r="D200" s="19"/>
      <c r="E200" s="19"/>
      <c r="J200" s="57"/>
      <c r="M200" s="50"/>
      <c r="P200" s="36"/>
      <c r="Q200" s="36"/>
      <c r="R200" s="36"/>
      <c r="S200" s="36"/>
      <c r="T200" s="36"/>
      <c r="U200" s="36"/>
      <c r="V200" s="36"/>
    </row>
    <row r="201" spans="2:22" s="15" customFormat="1">
      <c r="B201" s="10"/>
      <c r="C201" s="10"/>
      <c r="D201" s="19"/>
      <c r="E201" s="19"/>
      <c r="J201" s="57"/>
      <c r="M201" s="50"/>
      <c r="P201" s="36"/>
      <c r="Q201" s="36"/>
      <c r="R201" s="36"/>
      <c r="S201" s="36"/>
      <c r="T201" s="36"/>
      <c r="U201" s="36"/>
      <c r="V201" s="36"/>
    </row>
    <row r="202" spans="2:22" s="15" customFormat="1">
      <c r="B202" s="10"/>
      <c r="C202" s="10"/>
      <c r="D202" s="19"/>
      <c r="E202" s="19"/>
      <c r="J202" s="57"/>
      <c r="M202" s="50"/>
      <c r="P202" s="36"/>
      <c r="Q202" s="36"/>
      <c r="R202" s="36"/>
      <c r="S202" s="36"/>
      <c r="T202" s="36"/>
      <c r="U202" s="36"/>
      <c r="V202" s="36"/>
    </row>
    <row r="203" spans="2:22" s="15" customFormat="1">
      <c r="B203" s="10"/>
      <c r="C203" s="10"/>
      <c r="D203" s="19"/>
      <c r="E203" s="19"/>
      <c r="J203" s="57"/>
      <c r="M203" s="50"/>
      <c r="P203" s="36"/>
      <c r="Q203" s="36"/>
      <c r="R203" s="36"/>
      <c r="S203" s="36"/>
      <c r="T203" s="36"/>
      <c r="U203" s="36"/>
      <c r="V203" s="36"/>
    </row>
    <row r="204" spans="2:22" s="15" customFormat="1">
      <c r="B204" s="10"/>
      <c r="C204" s="10"/>
      <c r="D204" s="19"/>
      <c r="E204" s="19"/>
      <c r="J204" s="57"/>
      <c r="M204" s="50"/>
      <c r="P204" s="36"/>
      <c r="Q204" s="36"/>
      <c r="R204" s="36"/>
      <c r="S204" s="36"/>
      <c r="T204" s="36"/>
      <c r="U204" s="36"/>
      <c r="V204" s="36"/>
    </row>
    <row r="205" spans="2:22" s="15" customFormat="1">
      <c r="B205" s="10"/>
      <c r="C205" s="10"/>
      <c r="D205" s="19"/>
      <c r="E205" s="19"/>
      <c r="J205" s="57"/>
      <c r="M205" s="50"/>
      <c r="P205" s="36"/>
      <c r="Q205" s="36"/>
      <c r="R205" s="36"/>
      <c r="S205" s="36"/>
      <c r="T205" s="36"/>
      <c r="U205" s="36"/>
      <c r="V205" s="36"/>
    </row>
    <row r="206" spans="2:22" s="15" customFormat="1">
      <c r="B206" s="10"/>
      <c r="C206" s="10"/>
      <c r="D206" s="19"/>
      <c r="E206" s="19"/>
      <c r="J206" s="57"/>
      <c r="M206" s="50"/>
      <c r="P206" s="36"/>
      <c r="Q206" s="36"/>
      <c r="R206" s="36"/>
      <c r="S206" s="36"/>
      <c r="T206" s="36"/>
      <c r="U206" s="36"/>
      <c r="V206" s="36"/>
    </row>
    <row r="207" spans="2:22" s="15" customFormat="1" ht="103.5" customHeight="1">
      <c r="B207" s="10"/>
      <c r="C207" s="10"/>
      <c r="D207" s="19"/>
      <c r="E207" s="19"/>
      <c r="J207" s="57"/>
      <c r="M207" s="50"/>
      <c r="P207" s="36"/>
      <c r="Q207" s="36"/>
      <c r="R207" s="36"/>
      <c r="S207" s="36"/>
      <c r="T207" s="36"/>
      <c r="U207" s="36"/>
      <c r="V207" s="36"/>
    </row>
    <row r="208" spans="2:22" s="15" customFormat="1">
      <c r="B208" s="10"/>
      <c r="C208" s="10"/>
      <c r="D208" s="19"/>
      <c r="E208" s="19"/>
      <c r="J208" s="57"/>
      <c r="M208" s="50"/>
      <c r="P208" s="36"/>
      <c r="Q208" s="36"/>
      <c r="R208" s="36"/>
      <c r="S208" s="36"/>
      <c r="T208" s="36"/>
      <c r="U208" s="36"/>
      <c r="V208" s="36"/>
    </row>
    <row r="209" spans="2:22" s="15" customFormat="1">
      <c r="B209" s="10"/>
      <c r="C209" s="10"/>
      <c r="D209" s="19"/>
      <c r="E209" s="19"/>
      <c r="J209" s="57"/>
      <c r="M209" s="50"/>
      <c r="P209" s="36"/>
      <c r="Q209" s="36"/>
      <c r="R209" s="36"/>
      <c r="S209" s="36"/>
      <c r="T209" s="36"/>
      <c r="U209" s="36"/>
      <c r="V209" s="36"/>
    </row>
    <row r="210" spans="2:22" s="15" customFormat="1">
      <c r="B210" s="10"/>
      <c r="C210" s="10"/>
      <c r="D210" s="19"/>
      <c r="E210" s="19"/>
      <c r="J210" s="57"/>
      <c r="M210" s="50"/>
      <c r="P210" s="36"/>
      <c r="Q210" s="36"/>
      <c r="R210" s="36"/>
      <c r="S210" s="36"/>
      <c r="T210" s="36"/>
      <c r="U210" s="36"/>
      <c r="V210" s="36"/>
    </row>
    <row r="211" spans="2:22" s="15" customFormat="1">
      <c r="B211" s="10"/>
      <c r="C211" s="10"/>
      <c r="D211" s="19"/>
      <c r="E211" s="19"/>
      <c r="J211" s="57"/>
      <c r="M211" s="50"/>
      <c r="P211" s="36"/>
      <c r="Q211" s="36"/>
      <c r="R211" s="36"/>
      <c r="S211" s="36"/>
      <c r="T211" s="36"/>
      <c r="U211" s="36"/>
      <c r="V211" s="36"/>
    </row>
    <row r="212" spans="2:22" s="15" customFormat="1">
      <c r="B212" s="10"/>
      <c r="C212" s="10"/>
      <c r="D212" s="19"/>
      <c r="E212" s="19"/>
      <c r="J212" s="57"/>
      <c r="M212" s="50"/>
      <c r="P212" s="36"/>
      <c r="Q212" s="36"/>
      <c r="R212" s="36"/>
      <c r="S212" s="36"/>
      <c r="T212" s="36"/>
      <c r="U212" s="36"/>
      <c r="V212" s="36"/>
    </row>
    <row r="213" spans="2:22" s="15" customFormat="1">
      <c r="B213" s="10"/>
      <c r="C213" s="10"/>
      <c r="D213" s="19"/>
      <c r="E213" s="19"/>
      <c r="J213" s="57"/>
      <c r="M213" s="50"/>
      <c r="P213" s="36"/>
      <c r="Q213" s="36"/>
      <c r="R213" s="36"/>
      <c r="S213" s="36"/>
      <c r="T213" s="36"/>
      <c r="U213" s="36"/>
      <c r="V213" s="36"/>
    </row>
    <row r="214" spans="2:22" s="15" customFormat="1">
      <c r="B214" s="10"/>
      <c r="C214" s="10"/>
      <c r="D214" s="19"/>
      <c r="E214" s="19"/>
      <c r="J214" s="57"/>
      <c r="M214" s="50"/>
      <c r="P214" s="36"/>
      <c r="Q214" s="36"/>
      <c r="R214" s="36"/>
      <c r="S214" s="36"/>
      <c r="T214" s="36"/>
      <c r="U214" s="36"/>
      <c r="V214" s="36"/>
    </row>
    <row r="215" spans="2:22" s="15" customFormat="1">
      <c r="B215" s="10"/>
      <c r="C215" s="10"/>
      <c r="D215" s="19"/>
      <c r="E215" s="19"/>
      <c r="J215" s="57"/>
      <c r="M215" s="50"/>
      <c r="P215" s="36"/>
      <c r="Q215" s="36"/>
      <c r="R215" s="36"/>
      <c r="S215" s="36"/>
      <c r="T215" s="36"/>
      <c r="U215" s="36"/>
      <c r="V215" s="36"/>
    </row>
    <row r="216" spans="2:22" s="15" customFormat="1">
      <c r="B216" s="10"/>
      <c r="C216" s="10"/>
      <c r="D216" s="19"/>
      <c r="E216" s="19"/>
      <c r="J216" s="57"/>
      <c r="M216" s="50"/>
      <c r="P216" s="36"/>
      <c r="Q216" s="36"/>
      <c r="R216" s="36"/>
      <c r="S216" s="36"/>
      <c r="T216" s="36"/>
      <c r="U216" s="36"/>
      <c r="V216" s="36"/>
    </row>
    <row r="217" spans="2:22" s="15" customFormat="1">
      <c r="B217" s="10"/>
      <c r="C217" s="10"/>
      <c r="D217" s="19"/>
      <c r="E217" s="19"/>
      <c r="J217" s="57"/>
      <c r="M217" s="50"/>
      <c r="P217" s="36"/>
      <c r="Q217" s="36"/>
      <c r="R217" s="36"/>
      <c r="S217" s="36"/>
      <c r="T217" s="36"/>
      <c r="U217" s="36"/>
      <c r="V217" s="36"/>
    </row>
    <row r="218" spans="2:22" s="15" customFormat="1">
      <c r="B218" s="10"/>
      <c r="C218" s="10"/>
      <c r="D218" s="19"/>
      <c r="E218" s="19"/>
      <c r="J218" s="57"/>
      <c r="M218" s="50"/>
      <c r="P218" s="36"/>
      <c r="Q218" s="36"/>
      <c r="R218" s="36"/>
      <c r="S218" s="36"/>
      <c r="T218" s="36"/>
      <c r="U218" s="36"/>
      <c r="V218" s="36"/>
    </row>
    <row r="219" spans="2:22" s="15" customFormat="1">
      <c r="B219" s="10"/>
      <c r="C219" s="10"/>
      <c r="D219" s="19"/>
      <c r="E219" s="19"/>
      <c r="J219" s="57"/>
      <c r="M219" s="50"/>
      <c r="P219" s="36"/>
      <c r="Q219" s="36"/>
      <c r="R219" s="36"/>
      <c r="S219" s="36"/>
      <c r="T219" s="36"/>
      <c r="U219" s="36"/>
      <c r="V219" s="36"/>
    </row>
    <row r="220" spans="2:22" s="15" customFormat="1" ht="97.5" customHeight="1">
      <c r="B220" s="10"/>
      <c r="C220" s="10"/>
      <c r="D220" s="19"/>
      <c r="E220" s="19"/>
      <c r="J220" s="57"/>
      <c r="M220" s="50"/>
      <c r="P220" s="36"/>
      <c r="Q220" s="36"/>
      <c r="R220" s="36"/>
      <c r="S220" s="36"/>
      <c r="T220" s="36"/>
      <c r="U220" s="36"/>
      <c r="V220" s="36"/>
    </row>
    <row r="221" spans="2:22" s="15" customFormat="1">
      <c r="B221" s="10"/>
      <c r="C221" s="10"/>
      <c r="D221" s="19"/>
      <c r="E221" s="19"/>
      <c r="J221" s="57"/>
      <c r="M221" s="50"/>
      <c r="P221" s="36"/>
      <c r="Q221" s="36"/>
      <c r="R221" s="36"/>
      <c r="S221" s="36"/>
      <c r="T221" s="36"/>
      <c r="U221" s="36"/>
      <c r="V221" s="36"/>
    </row>
    <row r="222" spans="2:22" s="15" customFormat="1" ht="75" customHeight="1">
      <c r="B222" s="10"/>
      <c r="C222" s="10"/>
      <c r="D222" s="19"/>
      <c r="E222" s="19"/>
      <c r="J222" s="57"/>
      <c r="M222" s="50"/>
      <c r="P222" s="36"/>
      <c r="Q222" s="36"/>
      <c r="R222" s="36"/>
      <c r="S222" s="36"/>
      <c r="T222" s="36"/>
      <c r="U222" s="36"/>
      <c r="V222" s="36"/>
    </row>
    <row r="223" spans="2:22" s="15" customFormat="1">
      <c r="B223" s="10"/>
      <c r="C223" s="10"/>
      <c r="D223" s="19"/>
      <c r="E223" s="19"/>
      <c r="J223" s="57"/>
      <c r="M223" s="50"/>
      <c r="P223" s="36"/>
      <c r="Q223" s="36"/>
      <c r="R223" s="36"/>
      <c r="S223" s="36"/>
      <c r="T223" s="36"/>
      <c r="U223" s="36"/>
      <c r="V223" s="36"/>
    </row>
    <row r="224" spans="2:22" s="15" customFormat="1">
      <c r="B224" s="10"/>
      <c r="C224" s="10"/>
      <c r="D224" s="19"/>
      <c r="E224" s="19"/>
      <c r="J224" s="57"/>
      <c r="M224" s="50"/>
      <c r="P224" s="36"/>
      <c r="Q224" s="36"/>
      <c r="R224" s="36"/>
      <c r="S224" s="36"/>
      <c r="T224" s="36"/>
      <c r="U224" s="36"/>
      <c r="V224" s="36"/>
    </row>
    <row r="225" spans="2:22" s="15" customFormat="1">
      <c r="B225" s="10"/>
      <c r="C225" s="10"/>
      <c r="D225" s="19"/>
      <c r="E225" s="19"/>
      <c r="J225" s="57"/>
      <c r="M225" s="50"/>
      <c r="P225" s="36"/>
      <c r="Q225" s="36"/>
      <c r="R225" s="36"/>
      <c r="S225" s="36"/>
      <c r="T225" s="36"/>
      <c r="U225" s="36"/>
      <c r="V225" s="36"/>
    </row>
    <row r="226" spans="2:22" s="15" customFormat="1">
      <c r="B226" s="10"/>
      <c r="C226" s="10"/>
      <c r="D226" s="19"/>
      <c r="E226" s="19"/>
      <c r="J226" s="57"/>
      <c r="M226" s="50"/>
      <c r="P226" s="36"/>
      <c r="Q226" s="36"/>
      <c r="R226" s="36"/>
      <c r="S226" s="36"/>
      <c r="T226" s="36"/>
      <c r="U226" s="36"/>
      <c r="V226" s="36"/>
    </row>
    <row r="227" spans="2:22" s="15" customFormat="1">
      <c r="B227" s="10"/>
      <c r="C227" s="10"/>
      <c r="D227" s="19"/>
      <c r="E227" s="19"/>
      <c r="J227" s="57"/>
      <c r="M227" s="50"/>
      <c r="P227" s="36"/>
      <c r="Q227" s="36"/>
      <c r="R227" s="36"/>
      <c r="S227" s="36"/>
      <c r="T227" s="36"/>
      <c r="U227" s="36"/>
      <c r="V227" s="36"/>
    </row>
    <row r="228" spans="2:22" s="15" customFormat="1">
      <c r="B228" s="10"/>
      <c r="C228" s="10"/>
      <c r="D228" s="19"/>
      <c r="E228" s="19"/>
      <c r="J228" s="57"/>
      <c r="M228" s="50"/>
      <c r="P228" s="36"/>
      <c r="Q228" s="36"/>
      <c r="R228" s="36"/>
      <c r="S228" s="36"/>
      <c r="T228" s="36"/>
      <c r="U228" s="36"/>
      <c r="V228" s="36"/>
    </row>
    <row r="229" spans="2:22" s="15" customFormat="1">
      <c r="B229" s="10"/>
      <c r="C229" s="10"/>
      <c r="D229" s="19"/>
      <c r="E229" s="19"/>
      <c r="J229" s="57"/>
      <c r="M229" s="50"/>
      <c r="P229" s="36"/>
      <c r="Q229" s="36"/>
      <c r="R229" s="36"/>
      <c r="S229" s="36"/>
      <c r="T229" s="36"/>
      <c r="U229" s="36"/>
      <c r="V229" s="36"/>
    </row>
    <row r="230" spans="2:22" s="15" customFormat="1">
      <c r="B230" s="10"/>
      <c r="C230" s="10"/>
      <c r="D230" s="19"/>
      <c r="E230" s="19"/>
      <c r="J230" s="57"/>
      <c r="M230" s="50"/>
      <c r="P230" s="36"/>
      <c r="Q230" s="36"/>
      <c r="R230" s="36"/>
      <c r="S230" s="36"/>
      <c r="T230" s="36"/>
      <c r="U230" s="36"/>
      <c r="V230" s="36"/>
    </row>
    <row r="231" spans="2:22" s="15" customFormat="1">
      <c r="B231" s="10"/>
      <c r="C231" s="10"/>
      <c r="D231" s="19"/>
      <c r="E231" s="19"/>
      <c r="J231" s="57"/>
      <c r="M231" s="50"/>
      <c r="P231" s="36"/>
      <c r="Q231" s="36"/>
      <c r="R231" s="36"/>
      <c r="S231" s="36"/>
      <c r="T231" s="36"/>
      <c r="U231" s="36"/>
      <c r="V231" s="36"/>
    </row>
    <row r="232" spans="2:22" s="15" customFormat="1">
      <c r="B232" s="10"/>
      <c r="C232" s="10"/>
      <c r="D232" s="19"/>
      <c r="E232" s="19"/>
      <c r="J232" s="57"/>
      <c r="M232" s="50"/>
      <c r="P232" s="36"/>
      <c r="Q232" s="36"/>
      <c r="R232" s="36"/>
      <c r="S232" s="36"/>
      <c r="T232" s="36"/>
      <c r="U232" s="36"/>
      <c r="V232" s="36"/>
    </row>
    <row r="233" spans="2:22" s="15" customFormat="1" ht="121.5" customHeight="1">
      <c r="B233" s="10"/>
      <c r="C233" s="10"/>
      <c r="D233" s="19"/>
      <c r="E233" s="19"/>
      <c r="J233" s="57"/>
      <c r="M233" s="50"/>
      <c r="P233" s="36"/>
      <c r="Q233" s="36"/>
      <c r="R233" s="36"/>
      <c r="S233" s="36"/>
      <c r="T233" s="36"/>
      <c r="U233" s="36"/>
      <c r="V233" s="36"/>
    </row>
    <row r="234" spans="2:22" s="15" customFormat="1">
      <c r="B234" s="10"/>
      <c r="C234" s="10"/>
      <c r="D234" s="19"/>
      <c r="E234" s="19"/>
      <c r="J234" s="57"/>
      <c r="M234" s="50"/>
      <c r="P234" s="36"/>
      <c r="Q234" s="36"/>
      <c r="R234" s="36"/>
      <c r="S234" s="36"/>
      <c r="T234" s="36"/>
      <c r="U234" s="36"/>
      <c r="V234" s="36"/>
    </row>
    <row r="235" spans="2:22" s="15" customFormat="1">
      <c r="B235" s="10"/>
      <c r="C235" s="10"/>
      <c r="D235" s="19"/>
      <c r="E235" s="19"/>
      <c r="J235" s="57"/>
      <c r="M235" s="50"/>
      <c r="P235" s="36"/>
      <c r="Q235" s="36"/>
      <c r="R235" s="36"/>
      <c r="S235" s="36"/>
      <c r="T235" s="36"/>
      <c r="U235" s="36"/>
      <c r="V235" s="36"/>
    </row>
    <row r="236" spans="2:22" s="15" customFormat="1">
      <c r="B236" s="10"/>
      <c r="C236" s="10"/>
      <c r="D236" s="19"/>
      <c r="E236" s="19"/>
      <c r="J236" s="57"/>
      <c r="M236" s="50"/>
      <c r="P236" s="36"/>
      <c r="Q236" s="36"/>
      <c r="R236" s="36"/>
      <c r="S236" s="36"/>
      <c r="T236" s="36"/>
      <c r="U236" s="36"/>
      <c r="V236" s="36"/>
    </row>
    <row r="237" spans="2:22" s="15" customFormat="1">
      <c r="B237" s="10"/>
      <c r="C237" s="10"/>
      <c r="D237" s="19"/>
      <c r="E237" s="19"/>
      <c r="J237" s="57"/>
      <c r="M237" s="50"/>
      <c r="P237" s="36"/>
      <c r="Q237" s="36"/>
      <c r="R237" s="36"/>
      <c r="S237" s="36"/>
      <c r="T237" s="36"/>
      <c r="U237" s="36"/>
      <c r="V237" s="36"/>
    </row>
    <row r="238" spans="2:22" s="15" customFormat="1">
      <c r="B238" s="10"/>
      <c r="C238" s="10"/>
      <c r="D238" s="19"/>
      <c r="E238" s="19"/>
      <c r="J238" s="57"/>
      <c r="M238" s="50"/>
      <c r="P238" s="36"/>
      <c r="Q238" s="36"/>
      <c r="R238" s="36"/>
      <c r="S238" s="36"/>
      <c r="T238" s="36"/>
      <c r="U238" s="36"/>
      <c r="V238" s="36"/>
    </row>
    <row r="239" spans="2:22" s="15" customFormat="1">
      <c r="B239" s="10"/>
      <c r="C239" s="10"/>
      <c r="D239" s="19"/>
      <c r="E239" s="19"/>
      <c r="J239" s="57"/>
      <c r="M239" s="50"/>
      <c r="P239" s="36"/>
      <c r="Q239" s="36"/>
      <c r="R239" s="36"/>
      <c r="S239" s="36"/>
      <c r="T239" s="36"/>
      <c r="U239" s="36"/>
      <c r="V239" s="36"/>
    </row>
    <row r="240" spans="2:22" s="15" customFormat="1">
      <c r="B240" s="10"/>
      <c r="C240" s="10"/>
      <c r="D240" s="19"/>
      <c r="E240" s="19"/>
      <c r="J240" s="57"/>
      <c r="M240" s="50"/>
      <c r="P240" s="36"/>
      <c r="Q240" s="36"/>
      <c r="R240" s="36"/>
      <c r="S240" s="36"/>
      <c r="T240" s="36"/>
      <c r="U240" s="36"/>
      <c r="V240" s="36"/>
    </row>
    <row r="241" spans="2:22" s="15" customFormat="1">
      <c r="B241" s="10"/>
      <c r="C241" s="10"/>
      <c r="D241" s="19"/>
      <c r="E241" s="19"/>
      <c r="J241" s="57"/>
      <c r="M241" s="50"/>
      <c r="P241" s="36"/>
      <c r="Q241" s="36"/>
      <c r="R241" s="36"/>
      <c r="S241" s="36"/>
      <c r="T241" s="36"/>
      <c r="U241" s="36"/>
      <c r="V241" s="36"/>
    </row>
    <row r="242" spans="2:22" s="15" customFormat="1">
      <c r="B242" s="10"/>
      <c r="C242" s="10"/>
      <c r="D242" s="19"/>
      <c r="E242" s="19"/>
      <c r="J242" s="57"/>
      <c r="M242" s="50"/>
      <c r="P242" s="36"/>
      <c r="Q242" s="36"/>
      <c r="R242" s="36"/>
      <c r="S242" s="36"/>
      <c r="T242" s="36"/>
      <c r="U242" s="36"/>
      <c r="V242" s="36"/>
    </row>
    <row r="243" spans="2:22" s="15" customFormat="1">
      <c r="B243" s="10"/>
      <c r="C243" s="10"/>
      <c r="D243" s="19"/>
      <c r="E243" s="19"/>
      <c r="J243" s="57"/>
      <c r="M243" s="50"/>
      <c r="P243" s="36"/>
      <c r="Q243" s="36"/>
      <c r="R243" s="36"/>
      <c r="S243" s="36"/>
      <c r="T243" s="36"/>
      <c r="U243" s="36"/>
      <c r="V243" s="36"/>
    </row>
    <row r="244" spans="2:22" s="15" customFormat="1">
      <c r="B244" s="10"/>
      <c r="C244" s="10"/>
      <c r="D244" s="19"/>
      <c r="E244" s="19"/>
      <c r="J244" s="57"/>
      <c r="M244" s="50"/>
      <c r="P244" s="36"/>
      <c r="Q244" s="36"/>
      <c r="R244" s="36"/>
      <c r="S244" s="36"/>
      <c r="T244" s="36"/>
      <c r="U244" s="36"/>
      <c r="V244" s="36"/>
    </row>
    <row r="245" spans="2:22" s="15" customFormat="1">
      <c r="B245" s="10"/>
      <c r="C245" s="10"/>
      <c r="D245" s="19"/>
      <c r="E245" s="19"/>
      <c r="J245" s="57"/>
      <c r="M245" s="50"/>
      <c r="P245" s="36"/>
      <c r="Q245" s="36"/>
      <c r="R245" s="36"/>
      <c r="S245" s="36"/>
      <c r="T245" s="36"/>
      <c r="U245" s="36"/>
      <c r="V245" s="36"/>
    </row>
    <row r="246" spans="2:22" s="15" customFormat="1">
      <c r="B246" s="10"/>
      <c r="C246" s="10"/>
      <c r="D246" s="19"/>
      <c r="E246" s="19"/>
      <c r="J246" s="57"/>
      <c r="M246" s="50"/>
      <c r="P246" s="36"/>
      <c r="Q246" s="36"/>
      <c r="R246" s="36"/>
      <c r="S246" s="36"/>
      <c r="T246" s="36"/>
      <c r="U246" s="36"/>
      <c r="V246" s="36"/>
    </row>
    <row r="247" spans="2:22" s="15" customFormat="1">
      <c r="B247" s="10"/>
      <c r="C247" s="10"/>
      <c r="D247" s="19"/>
      <c r="E247" s="19"/>
      <c r="J247" s="57"/>
      <c r="M247" s="50"/>
      <c r="P247" s="36"/>
      <c r="Q247" s="36"/>
      <c r="R247" s="36"/>
      <c r="S247" s="36"/>
      <c r="T247" s="36"/>
      <c r="U247" s="36"/>
      <c r="V247" s="36"/>
    </row>
    <row r="248" spans="2:22" s="15" customFormat="1">
      <c r="B248" s="10"/>
      <c r="C248" s="10"/>
      <c r="D248" s="19"/>
      <c r="E248" s="19"/>
      <c r="J248" s="57"/>
      <c r="M248" s="50"/>
      <c r="P248" s="36"/>
      <c r="Q248" s="36"/>
      <c r="R248" s="36"/>
      <c r="S248" s="36"/>
      <c r="T248" s="36"/>
      <c r="U248" s="36"/>
      <c r="V248" s="36"/>
    </row>
    <row r="249" spans="2:22" s="15" customFormat="1">
      <c r="B249" s="10"/>
      <c r="C249" s="10"/>
      <c r="D249" s="19"/>
      <c r="E249" s="19"/>
      <c r="J249" s="57"/>
      <c r="M249" s="50"/>
      <c r="P249" s="36"/>
      <c r="Q249" s="36"/>
      <c r="R249" s="36"/>
      <c r="S249" s="36"/>
      <c r="T249" s="36"/>
      <c r="U249" s="36"/>
      <c r="V249" s="36"/>
    </row>
    <row r="250" spans="2:22" s="15" customFormat="1">
      <c r="B250" s="10"/>
      <c r="C250" s="10"/>
      <c r="D250" s="19"/>
      <c r="E250" s="19"/>
      <c r="J250" s="57"/>
      <c r="M250" s="50"/>
      <c r="P250" s="36"/>
      <c r="Q250" s="36"/>
      <c r="R250" s="36"/>
      <c r="S250" s="36"/>
      <c r="T250" s="36"/>
      <c r="U250" s="36"/>
      <c r="V250" s="36"/>
    </row>
    <row r="251" spans="2:22" s="15" customFormat="1">
      <c r="B251" s="10"/>
      <c r="C251" s="10"/>
      <c r="D251" s="19"/>
      <c r="E251" s="19"/>
      <c r="J251" s="57"/>
      <c r="M251" s="50"/>
      <c r="P251" s="36"/>
      <c r="Q251" s="36"/>
      <c r="R251" s="36"/>
      <c r="S251" s="36"/>
      <c r="T251" s="36"/>
      <c r="U251" s="36"/>
      <c r="V251" s="36"/>
    </row>
    <row r="252" spans="2:22" s="15" customFormat="1">
      <c r="B252" s="10"/>
      <c r="C252" s="10"/>
      <c r="D252" s="19"/>
      <c r="E252" s="19"/>
      <c r="J252" s="57"/>
      <c r="M252" s="50"/>
      <c r="P252" s="36"/>
      <c r="Q252" s="36"/>
      <c r="R252" s="36"/>
      <c r="S252" s="36"/>
      <c r="T252" s="36"/>
      <c r="U252" s="36"/>
      <c r="V252" s="36"/>
    </row>
    <row r="253" spans="2:22" s="15" customFormat="1">
      <c r="B253" s="10"/>
      <c r="C253" s="10"/>
      <c r="D253" s="19"/>
      <c r="E253" s="19"/>
      <c r="J253" s="57"/>
      <c r="M253" s="50"/>
      <c r="P253" s="36"/>
      <c r="Q253" s="36"/>
      <c r="R253" s="36"/>
      <c r="S253" s="36"/>
      <c r="T253" s="36"/>
      <c r="U253" s="36"/>
      <c r="V253" s="36"/>
    </row>
    <row r="254" spans="2:22" s="15" customFormat="1">
      <c r="B254" s="10"/>
      <c r="C254" s="10"/>
      <c r="D254" s="19"/>
      <c r="E254" s="19"/>
      <c r="J254" s="57"/>
      <c r="M254" s="50"/>
      <c r="P254" s="36"/>
      <c r="Q254" s="36"/>
      <c r="R254" s="36"/>
      <c r="S254" s="36"/>
      <c r="T254" s="36"/>
      <c r="U254" s="36"/>
      <c r="V254" s="36"/>
    </row>
    <row r="255" spans="2:22" s="15" customFormat="1">
      <c r="B255" s="10"/>
      <c r="C255" s="10"/>
      <c r="D255" s="19"/>
      <c r="E255" s="19"/>
      <c r="J255" s="57"/>
      <c r="M255" s="50"/>
      <c r="P255" s="36"/>
      <c r="Q255" s="36"/>
      <c r="R255" s="36"/>
      <c r="S255" s="36"/>
      <c r="T255" s="36"/>
      <c r="U255" s="36"/>
      <c r="V255" s="36"/>
    </row>
    <row r="256" spans="2:22" s="15" customFormat="1">
      <c r="B256" s="10"/>
      <c r="C256" s="10"/>
      <c r="D256" s="19"/>
      <c r="E256" s="19"/>
      <c r="J256" s="57"/>
      <c r="M256" s="50"/>
      <c r="P256" s="36"/>
      <c r="Q256" s="36"/>
      <c r="R256" s="36"/>
      <c r="S256" s="36"/>
      <c r="T256" s="36"/>
      <c r="U256" s="36"/>
      <c r="V256" s="36"/>
    </row>
    <row r="257" spans="2:22" s="15" customFormat="1">
      <c r="B257" s="10"/>
      <c r="C257" s="10"/>
      <c r="D257" s="19"/>
      <c r="E257" s="19"/>
      <c r="J257" s="57"/>
      <c r="M257" s="50"/>
      <c r="P257" s="36"/>
      <c r="Q257" s="36"/>
      <c r="R257" s="36"/>
      <c r="S257" s="36"/>
      <c r="T257" s="36"/>
      <c r="U257" s="36"/>
      <c r="V257" s="36"/>
    </row>
    <row r="258" spans="2:22" s="15" customFormat="1">
      <c r="B258" s="10"/>
      <c r="C258" s="10"/>
      <c r="D258" s="19"/>
      <c r="E258" s="19"/>
      <c r="J258" s="57"/>
      <c r="M258" s="50"/>
      <c r="P258" s="36"/>
      <c r="Q258" s="36"/>
      <c r="R258" s="36"/>
      <c r="S258" s="36"/>
      <c r="T258" s="36"/>
      <c r="U258" s="36"/>
      <c r="V258" s="36"/>
    </row>
    <row r="259" spans="2:22" s="15" customFormat="1">
      <c r="B259" s="10"/>
      <c r="C259" s="10"/>
      <c r="D259" s="19"/>
      <c r="E259" s="19"/>
      <c r="J259" s="57"/>
      <c r="M259" s="50"/>
      <c r="P259" s="36"/>
      <c r="Q259" s="36"/>
      <c r="R259" s="36"/>
      <c r="S259" s="36"/>
      <c r="T259" s="36"/>
      <c r="U259" s="36"/>
      <c r="V259" s="36"/>
    </row>
    <row r="260" spans="2:22" s="15" customFormat="1">
      <c r="B260" s="10"/>
      <c r="C260" s="10"/>
      <c r="D260" s="19"/>
      <c r="E260" s="19"/>
      <c r="J260" s="57"/>
      <c r="M260" s="50"/>
      <c r="P260" s="36"/>
      <c r="Q260" s="36"/>
      <c r="R260" s="36"/>
      <c r="S260" s="36"/>
      <c r="T260" s="36"/>
      <c r="U260" s="36"/>
      <c r="V260" s="36"/>
    </row>
    <row r="261" spans="2:22" s="15" customFormat="1">
      <c r="B261" s="10"/>
      <c r="C261" s="10"/>
      <c r="D261" s="19"/>
      <c r="E261" s="19"/>
      <c r="J261" s="57"/>
      <c r="M261" s="50"/>
      <c r="P261" s="36"/>
      <c r="Q261" s="36"/>
      <c r="R261" s="36"/>
      <c r="S261" s="36"/>
      <c r="T261" s="36"/>
      <c r="U261" s="36"/>
      <c r="V261" s="36"/>
    </row>
    <row r="262" spans="2:22" s="15" customFormat="1">
      <c r="B262" s="10"/>
      <c r="C262" s="10"/>
      <c r="D262" s="19"/>
      <c r="E262" s="19"/>
      <c r="J262" s="57"/>
      <c r="M262" s="50"/>
      <c r="P262" s="36"/>
      <c r="Q262" s="36"/>
      <c r="R262" s="36"/>
      <c r="S262" s="36"/>
      <c r="T262" s="36"/>
      <c r="U262" s="36"/>
      <c r="V262" s="36"/>
    </row>
    <row r="263" spans="2:22" s="15" customFormat="1">
      <c r="B263" s="10"/>
      <c r="C263" s="10"/>
      <c r="D263" s="19"/>
      <c r="E263" s="19"/>
      <c r="J263" s="57"/>
      <c r="M263" s="50"/>
      <c r="P263" s="36"/>
      <c r="Q263" s="36"/>
      <c r="R263" s="36"/>
      <c r="S263" s="36"/>
      <c r="T263" s="36"/>
      <c r="U263" s="36"/>
      <c r="V263" s="36"/>
    </row>
    <row r="264" spans="2:22" s="15" customFormat="1">
      <c r="B264" s="10"/>
      <c r="C264" s="10"/>
      <c r="D264" s="19"/>
      <c r="E264" s="19"/>
      <c r="J264" s="57"/>
      <c r="M264" s="50"/>
      <c r="P264" s="36"/>
      <c r="Q264" s="36"/>
      <c r="R264" s="36"/>
      <c r="S264" s="36"/>
      <c r="T264" s="36"/>
      <c r="U264" s="36"/>
      <c r="V264" s="36"/>
    </row>
    <row r="265" spans="2:22" s="15" customFormat="1">
      <c r="B265" s="10"/>
      <c r="C265" s="10"/>
      <c r="D265" s="19"/>
      <c r="E265" s="19"/>
      <c r="J265" s="57"/>
      <c r="M265" s="50"/>
      <c r="P265" s="36"/>
      <c r="Q265" s="36"/>
      <c r="R265" s="36"/>
      <c r="S265" s="36"/>
      <c r="T265" s="36"/>
      <c r="U265" s="36"/>
      <c r="V265" s="36"/>
    </row>
    <row r="266" spans="2:22" s="15" customFormat="1">
      <c r="B266" s="10"/>
      <c r="C266" s="10"/>
      <c r="D266" s="19"/>
      <c r="E266" s="19"/>
      <c r="J266" s="57"/>
      <c r="M266" s="50"/>
      <c r="P266" s="36"/>
      <c r="Q266" s="36"/>
      <c r="R266" s="36"/>
      <c r="S266" s="36"/>
      <c r="T266" s="36"/>
      <c r="U266" s="36"/>
      <c r="V266" s="36"/>
    </row>
    <row r="267" spans="2:22" s="15" customFormat="1" ht="103.5" customHeight="1">
      <c r="B267" s="10"/>
      <c r="C267" s="10"/>
      <c r="D267" s="19"/>
      <c r="E267" s="19"/>
      <c r="J267" s="57"/>
      <c r="M267" s="50"/>
      <c r="P267" s="36"/>
      <c r="Q267" s="36"/>
      <c r="R267" s="36"/>
      <c r="S267" s="36"/>
      <c r="T267" s="36"/>
      <c r="U267" s="36"/>
      <c r="V267" s="36"/>
    </row>
    <row r="268" spans="2:22" s="15" customFormat="1">
      <c r="B268" s="10"/>
      <c r="C268" s="10"/>
      <c r="D268" s="19"/>
      <c r="E268" s="19"/>
      <c r="J268" s="57"/>
      <c r="M268" s="50"/>
      <c r="P268" s="36"/>
      <c r="Q268" s="36"/>
      <c r="R268" s="36"/>
      <c r="S268" s="36"/>
      <c r="T268" s="36"/>
      <c r="U268" s="36"/>
      <c r="V268" s="36"/>
    </row>
    <row r="269" spans="2:22" s="15" customFormat="1">
      <c r="B269" s="10"/>
      <c r="C269" s="10"/>
      <c r="D269" s="19"/>
      <c r="E269" s="19"/>
      <c r="J269" s="57"/>
      <c r="M269" s="50"/>
      <c r="P269" s="36"/>
      <c r="Q269" s="36"/>
      <c r="R269" s="36"/>
      <c r="S269" s="36"/>
      <c r="T269" s="36"/>
      <c r="U269" s="36"/>
      <c r="V269" s="36"/>
    </row>
    <row r="270" spans="2:22" s="15" customFormat="1">
      <c r="B270" s="10"/>
      <c r="C270" s="10"/>
      <c r="D270" s="19"/>
      <c r="E270" s="19"/>
      <c r="J270" s="57"/>
      <c r="M270" s="50"/>
      <c r="P270" s="36"/>
      <c r="Q270" s="36"/>
      <c r="R270" s="36"/>
      <c r="S270" s="36"/>
      <c r="T270" s="36"/>
      <c r="U270" s="36"/>
      <c r="V270" s="36"/>
    </row>
    <row r="271" spans="2:22" s="15" customFormat="1">
      <c r="B271" s="10"/>
      <c r="C271" s="10"/>
      <c r="D271" s="19"/>
      <c r="E271" s="19"/>
      <c r="J271" s="57"/>
      <c r="M271" s="50"/>
      <c r="P271" s="36"/>
      <c r="Q271" s="36"/>
      <c r="R271" s="36"/>
      <c r="S271" s="36"/>
      <c r="T271" s="36"/>
      <c r="U271" s="36"/>
      <c r="V271" s="36"/>
    </row>
    <row r="272" spans="2:22" s="15" customFormat="1">
      <c r="B272" s="10"/>
      <c r="C272" s="10"/>
      <c r="D272" s="19"/>
      <c r="E272" s="19"/>
      <c r="J272" s="57"/>
      <c r="M272" s="50"/>
      <c r="P272" s="36"/>
      <c r="Q272" s="36"/>
      <c r="R272" s="36"/>
      <c r="S272" s="36"/>
      <c r="T272" s="36"/>
      <c r="U272" s="36"/>
      <c r="V272" s="36"/>
    </row>
    <row r="273" spans="2:22" s="15" customFormat="1">
      <c r="B273" s="10"/>
      <c r="C273" s="10"/>
      <c r="D273" s="19"/>
      <c r="E273" s="19"/>
      <c r="J273" s="57"/>
      <c r="M273" s="50"/>
      <c r="P273" s="36"/>
      <c r="Q273" s="36"/>
      <c r="R273" s="36"/>
      <c r="S273" s="36"/>
      <c r="T273" s="36"/>
      <c r="U273" s="36"/>
      <c r="V273" s="36"/>
    </row>
    <row r="274" spans="2:22" s="15" customFormat="1">
      <c r="B274" s="10"/>
      <c r="C274" s="10"/>
      <c r="D274" s="19"/>
      <c r="E274" s="19"/>
      <c r="J274" s="57"/>
      <c r="M274" s="50"/>
      <c r="P274" s="36"/>
      <c r="Q274" s="36"/>
      <c r="R274" s="36"/>
      <c r="S274" s="36"/>
      <c r="T274" s="36"/>
      <c r="U274" s="36"/>
      <c r="V274" s="36"/>
    </row>
    <row r="275" spans="2:22" s="15" customFormat="1">
      <c r="B275" s="10"/>
      <c r="C275" s="10"/>
      <c r="D275" s="19"/>
      <c r="E275" s="19"/>
      <c r="J275" s="57"/>
      <c r="M275" s="50"/>
      <c r="P275" s="36"/>
      <c r="Q275" s="36"/>
      <c r="R275" s="36"/>
      <c r="S275" s="36"/>
      <c r="T275" s="36"/>
      <c r="U275" s="36"/>
      <c r="V275" s="36"/>
    </row>
    <row r="276" spans="2:22" s="15" customFormat="1">
      <c r="B276" s="10"/>
      <c r="C276" s="10"/>
      <c r="D276" s="19"/>
      <c r="E276" s="19"/>
      <c r="J276" s="57"/>
      <c r="M276" s="50"/>
      <c r="P276" s="36"/>
      <c r="Q276" s="36"/>
      <c r="R276" s="36"/>
      <c r="S276" s="36"/>
      <c r="T276" s="36"/>
      <c r="U276" s="36"/>
      <c r="V276" s="36"/>
    </row>
    <row r="277" spans="2:22" s="15" customFormat="1">
      <c r="B277" s="10"/>
      <c r="C277" s="10"/>
      <c r="D277" s="19"/>
      <c r="E277" s="19"/>
      <c r="J277" s="57"/>
      <c r="M277" s="50"/>
      <c r="P277" s="36"/>
      <c r="Q277" s="36"/>
      <c r="R277" s="36"/>
      <c r="S277" s="36"/>
      <c r="T277" s="36"/>
      <c r="U277" s="36"/>
      <c r="V277" s="36"/>
    </row>
    <row r="278" spans="2:22" s="15" customFormat="1">
      <c r="B278" s="10"/>
      <c r="C278" s="10"/>
      <c r="D278" s="19"/>
      <c r="E278" s="19"/>
      <c r="J278" s="57"/>
      <c r="M278" s="50"/>
      <c r="P278" s="36"/>
      <c r="Q278" s="36"/>
      <c r="R278" s="36"/>
      <c r="S278" s="36"/>
      <c r="T278" s="36"/>
      <c r="U278" s="36"/>
      <c r="V278" s="36"/>
    </row>
    <row r="279" spans="2:22" s="15" customFormat="1">
      <c r="B279" s="10"/>
      <c r="C279" s="10"/>
      <c r="D279" s="19"/>
      <c r="E279" s="19"/>
      <c r="J279" s="57"/>
      <c r="M279" s="50"/>
      <c r="P279" s="36"/>
      <c r="Q279" s="36"/>
      <c r="R279" s="36"/>
      <c r="S279" s="36"/>
      <c r="T279" s="36"/>
      <c r="U279" s="36"/>
      <c r="V279" s="36"/>
    </row>
    <row r="280" spans="2:22" s="15" customFormat="1" ht="97.5" customHeight="1">
      <c r="B280" s="10"/>
      <c r="C280" s="10"/>
      <c r="D280" s="19"/>
      <c r="E280" s="19"/>
      <c r="J280" s="57"/>
      <c r="M280" s="50"/>
      <c r="P280" s="36"/>
      <c r="Q280" s="36"/>
      <c r="R280" s="36"/>
      <c r="S280" s="36"/>
      <c r="T280" s="36"/>
      <c r="U280" s="36"/>
      <c r="V280" s="36"/>
    </row>
    <row r="281" spans="2:22" s="15" customFormat="1">
      <c r="B281" s="10"/>
      <c r="C281" s="10"/>
      <c r="D281" s="19"/>
      <c r="E281" s="19"/>
      <c r="J281" s="57"/>
      <c r="M281" s="50"/>
      <c r="P281" s="36"/>
      <c r="Q281" s="36"/>
      <c r="R281" s="36"/>
      <c r="S281" s="36"/>
      <c r="T281" s="36"/>
      <c r="U281" s="36"/>
      <c r="V281" s="36"/>
    </row>
    <row r="282" spans="2:22" s="15" customFormat="1" ht="75" customHeight="1">
      <c r="B282" s="10"/>
      <c r="C282" s="10"/>
      <c r="D282" s="19"/>
      <c r="E282" s="19"/>
      <c r="J282" s="57"/>
      <c r="M282" s="50"/>
      <c r="P282" s="36"/>
      <c r="Q282" s="36"/>
      <c r="R282" s="36"/>
      <c r="S282" s="36"/>
      <c r="T282" s="36"/>
      <c r="U282" s="36"/>
      <c r="V282" s="36"/>
    </row>
    <row r="283" spans="2:22" s="15" customFormat="1">
      <c r="B283" s="10"/>
      <c r="C283" s="10"/>
      <c r="D283" s="19"/>
      <c r="E283" s="19"/>
      <c r="J283" s="57"/>
      <c r="M283" s="50"/>
      <c r="P283" s="36"/>
      <c r="Q283" s="36"/>
      <c r="R283" s="36"/>
      <c r="S283" s="36"/>
      <c r="T283" s="36"/>
      <c r="U283" s="36"/>
      <c r="V283" s="36"/>
    </row>
    <row r="284" spans="2:22" s="15" customFormat="1">
      <c r="B284" s="10"/>
      <c r="C284" s="10"/>
      <c r="D284" s="19"/>
      <c r="E284" s="19"/>
      <c r="J284" s="57"/>
      <c r="M284" s="50"/>
      <c r="P284" s="36"/>
      <c r="Q284" s="36"/>
      <c r="R284" s="36"/>
      <c r="S284" s="36"/>
      <c r="T284" s="36"/>
      <c r="U284" s="36"/>
      <c r="V284" s="36"/>
    </row>
    <row r="285" spans="2:22" s="15" customFormat="1">
      <c r="B285" s="10"/>
      <c r="C285" s="10"/>
      <c r="D285" s="19"/>
      <c r="E285" s="19"/>
      <c r="J285" s="57"/>
      <c r="M285" s="50"/>
      <c r="P285" s="36"/>
      <c r="Q285" s="36"/>
      <c r="R285" s="36"/>
      <c r="S285" s="36"/>
      <c r="T285" s="36"/>
      <c r="U285" s="36"/>
      <c r="V285" s="36"/>
    </row>
    <row r="286" spans="2:22" s="15" customFormat="1">
      <c r="B286" s="10"/>
      <c r="C286" s="10"/>
      <c r="D286" s="19"/>
      <c r="E286" s="19"/>
      <c r="J286" s="57"/>
      <c r="M286" s="50"/>
      <c r="P286" s="36"/>
      <c r="Q286" s="36"/>
      <c r="R286" s="36"/>
      <c r="S286" s="36"/>
      <c r="T286" s="36"/>
      <c r="U286" s="36"/>
      <c r="V286" s="36"/>
    </row>
    <row r="287" spans="2:22" s="15" customFormat="1">
      <c r="B287" s="10"/>
      <c r="C287" s="10"/>
      <c r="D287" s="19"/>
      <c r="E287" s="19"/>
      <c r="J287" s="57"/>
      <c r="M287" s="50"/>
      <c r="P287" s="36"/>
      <c r="Q287" s="36"/>
      <c r="R287" s="36"/>
      <c r="S287" s="36"/>
      <c r="T287" s="36"/>
      <c r="U287" s="36"/>
      <c r="V287" s="36"/>
    </row>
    <row r="288" spans="2:22" s="15" customFormat="1">
      <c r="B288" s="10"/>
      <c r="C288" s="10"/>
      <c r="D288" s="19"/>
      <c r="E288" s="19"/>
      <c r="J288" s="57"/>
      <c r="M288" s="50"/>
      <c r="P288" s="36"/>
      <c r="Q288" s="36"/>
      <c r="R288" s="36"/>
      <c r="S288" s="36"/>
      <c r="T288" s="36"/>
      <c r="U288" s="36"/>
      <c r="V288" s="36"/>
    </row>
    <row r="289" spans="2:22" s="15" customFormat="1">
      <c r="B289" s="10"/>
      <c r="C289" s="10"/>
      <c r="D289" s="19"/>
      <c r="E289" s="19"/>
      <c r="J289" s="57"/>
      <c r="M289" s="50"/>
      <c r="P289" s="36"/>
      <c r="Q289" s="36"/>
      <c r="R289" s="36"/>
      <c r="S289" s="36"/>
      <c r="T289" s="36"/>
      <c r="U289" s="36"/>
      <c r="V289" s="36"/>
    </row>
    <row r="290" spans="2:22" s="15" customFormat="1">
      <c r="B290" s="10"/>
      <c r="C290" s="10"/>
      <c r="D290" s="19"/>
      <c r="E290" s="19"/>
      <c r="J290" s="57"/>
      <c r="M290" s="50"/>
      <c r="P290" s="36"/>
      <c r="Q290" s="36"/>
      <c r="R290" s="36"/>
      <c r="S290" s="36"/>
      <c r="T290" s="36"/>
      <c r="U290" s="36"/>
      <c r="V290" s="36"/>
    </row>
    <row r="291" spans="2:22" s="15" customFormat="1">
      <c r="B291" s="10"/>
      <c r="C291" s="10"/>
      <c r="D291" s="19"/>
      <c r="E291" s="19"/>
      <c r="J291" s="57"/>
      <c r="M291" s="50"/>
      <c r="P291" s="36"/>
      <c r="Q291" s="36"/>
      <c r="R291" s="36"/>
      <c r="S291" s="36"/>
      <c r="T291" s="36"/>
      <c r="U291" s="36"/>
      <c r="V291" s="36"/>
    </row>
    <row r="292" spans="2:22" s="15" customFormat="1">
      <c r="B292" s="10"/>
      <c r="C292" s="10"/>
      <c r="D292" s="19"/>
      <c r="E292" s="19"/>
      <c r="J292" s="57"/>
      <c r="M292" s="50"/>
      <c r="P292" s="36"/>
      <c r="Q292" s="36"/>
      <c r="R292" s="36"/>
      <c r="S292" s="36"/>
      <c r="T292" s="36"/>
      <c r="U292" s="36"/>
      <c r="V292" s="36"/>
    </row>
    <row r="293" spans="2:22" s="15" customFormat="1" ht="121.5" customHeight="1">
      <c r="B293" s="10"/>
      <c r="C293" s="10"/>
      <c r="D293" s="19"/>
      <c r="E293" s="19"/>
      <c r="J293" s="57"/>
      <c r="M293" s="50"/>
      <c r="P293" s="36"/>
      <c r="Q293" s="36"/>
      <c r="R293" s="36"/>
      <c r="S293" s="36"/>
      <c r="T293" s="36"/>
      <c r="U293" s="36"/>
      <c r="V293" s="36"/>
    </row>
    <row r="294" spans="2:22" s="15" customFormat="1">
      <c r="B294" s="10"/>
      <c r="C294" s="10"/>
      <c r="D294" s="19"/>
      <c r="E294" s="19"/>
      <c r="J294" s="57"/>
      <c r="M294" s="50"/>
      <c r="P294" s="36"/>
      <c r="Q294" s="36"/>
      <c r="R294" s="36"/>
      <c r="S294" s="36"/>
      <c r="T294" s="36"/>
      <c r="U294" s="36"/>
      <c r="V294" s="36"/>
    </row>
    <row r="295" spans="2:22" s="15" customFormat="1">
      <c r="B295" s="10"/>
      <c r="C295" s="10"/>
      <c r="D295" s="19"/>
      <c r="E295" s="19"/>
      <c r="J295" s="57"/>
      <c r="M295" s="50"/>
      <c r="P295" s="36"/>
      <c r="Q295" s="36"/>
      <c r="R295" s="36"/>
      <c r="S295" s="36"/>
      <c r="T295" s="36"/>
      <c r="U295" s="36"/>
      <c r="V295" s="36"/>
    </row>
    <row r="296" spans="2:22" s="15" customFormat="1">
      <c r="B296" s="10"/>
      <c r="C296" s="10"/>
      <c r="D296" s="19"/>
      <c r="E296" s="19"/>
      <c r="J296" s="57"/>
      <c r="M296" s="50"/>
      <c r="P296" s="36"/>
      <c r="Q296" s="36"/>
      <c r="R296" s="36"/>
      <c r="S296" s="36"/>
      <c r="T296" s="36"/>
      <c r="U296" s="36"/>
      <c r="V296" s="36"/>
    </row>
    <row r="297" spans="2:22" s="15" customFormat="1">
      <c r="B297" s="10"/>
      <c r="C297" s="10"/>
      <c r="D297" s="19"/>
      <c r="E297" s="19"/>
      <c r="J297" s="57"/>
      <c r="M297" s="50"/>
      <c r="P297" s="36"/>
      <c r="Q297" s="36"/>
      <c r="R297" s="36"/>
      <c r="S297" s="36"/>
      <c r="T297" s="36"/>
      <c r="U297" s="36"/>
      <c r="V297" s="36"/>
    </row>
    <row r="298" spans="2:22" s="15" customFormat="1">
      <c r="B298" s="10"/>
      <c r="C298" s="10"/>
      <c r="D298" s="19"/>
      <c r="E298" s="19"/>
      <c r="J298" s="57"/>
      <c r="M298" s="50"/>
      <c r="P298" s="36"/>
      <c r="Q298" s="36"/>
      <c r="R298" s="36"/>
      <c r="S298" s="36"/>
      <c r="T298" s="36"/>
      <c r="U298" s="36"/>
      <c r="V298" s="36"/>
    </row>
    <row r="299" spans="2:22" s="15" customFormat="1">
      <c r="B299" s="10"/>
      <c r="C299" s="10"/>
      <c r="D299" s="19"/>
      <c r="E299" s="19"/>
      <c r="J299" s="57"/>
      <c r="M299" s="50"/>
      <c r="P299" s="36"/>
      <c r="Q299" s="36"/>
      <c r="R299" s="36"/>
      <c r="S299" s="36"/>
      <c r="T299" s="36"/>
      <c r="U299" s="36"/>
      <c r="V299" s="36"/>
    </row>
    <row r="300" spans="2:22" s="15" customFormat="1">
      <c r="B300" s="10"/>
      <c r="C300" s="10"/>
      <c r="D300" s="19"/>
      <c r="E300" s="19"/>
      <c r="J300" s="57"/>
      <c r="M300" s="50"/>
      <c r="P300" s="36"/>
      <c r="Q300" s="36"/>
      <c r="R300" s="36"/>
      <c r="S300" s="36"/>
      <c r="T300" s="36"/>
      <c r="U300" s="36"/>
      <c r="V300" s="36"/>
    </row>
    <row r="301" spans="2:22" s="15" customFormat="1">
      <c r="B301" s="10"/>
      <c r="C301" s="10"/>
      <c r="D301" s="19"/>
      <c r="E301" s="19"/>
      <c r="J301" s="57"/>
      <c r="M301" s="50"/>
      <c r="P301" s="36"/>
      <c r="Q301" s="36"/>
      <c r="R301" s="36"/>
      <c r="S301" s="36"/>
      <c r="T301" s="36"/>
      <c r="U301" s="36"/>
      <c r="V301" s="36"/>
    </row>
    <row r="302" spans="2:22" s="15" customFormat="1">
      <c r="B302" s="10"/>
      <c r="C302" s="10"/>
      <c r="D302" s="19"/>
      <c r="E302" s="19"/>
      <c r="J302" s="57"/>
      <c r="M302" s="50"/>
      <c r="P302" s="36"/>
      <c r="Q302" s="36"/>
      <c r="R302" s="36"/>
      <c r="S302" s="36"/>
      <c r="T302" s="36"/>
      <c r="U302" s="36"/>
      <c r="V302" s="36"/>
    </row>
    <row r="303" spans="2:22" s="15" customFormat="1">
      <c r="B303" s="10"/>
      <c r="C303" s="10"/>
      <c r="D303" s="19"/>
      <c r="E303" s="19"/>
      <c r="J303" s="57"/>
      <c r="M303" s="50"/>
      <c r="P303" s="36"/>
      <c r="Q303" s="36"/>
      <c r="R303" s="36"/>
      <c r="S303" s="36"/>
      <c r="T303" s="36"/>
      <c r="U303" s="36"/>
      <c r="V303" s="36"/>
    </row>
    <row r="304" spans="2:22" s="15" customFormat="1">
      <c r="B304" s="10"/>
      <c r="C304" s="10"/>
      <c r="D304" s="19"/>
      <c r="E304" s="19"/>
      <c r="J304" s="57"/>
      <c r="M304" s="50"/>
      <c r="P304" s="36"/>
      <c r="Q304" s="36"/>
      <c r="R304" s="36"/>
      <c r="S304" s="36"/>
      <c r="T304" s="36"/>
      <c r="U304" s="36"/>
      <c r="V304" s="36"/>
    </row>
    <row r="305" spans="2:22" s="15" customFormat="1">
      <c r="B305" s="10"/>
      <c r="C305" s="10"/>
      <c r="D305" s="19"/>
      <c r="E305" s="19"/>
      <c r="J305" s="57"/>
      <c r="M305" s="50"/>
      <c r="P305" s="36"/>
      <c r="Q305" s="36"/>
      <c r="R305" s="36"/>
      <c r="S305" s="36"/>
      <c r="T305" s="36"/>
      <c r="U305" s="36"/>
      <c r="V305" s="36"/>
    </row>
    <row r="306" spans="2:22" s="15" customFormat="1">
      <c r="B306" s="10"/>
      <c r="C306" s="10"/>
      <c r="D306" s="19"/>
      <c r="E306" s="19"/>
      <c r="J306" s="57"/>
      <c r="M306" s="50"/>
      <c r="P306" s="36"/>
      <c r="Q306" s="36"/>
      <c r="R306" s="36"/>
      <c r="S306" s="36"/>
      <c r="T306" s="36"/>
      <c r="U306" s="36"/>
      <c r="V306" s="36"/>
    </row>
    <row r="307" spans="2:22" s="15" customFormat="1">
      <c r="B307" s="10"/>
      <c r="C307" s="10"/>
      <c r="D307" s="19"/>
      <c r="E307" s="19"/>
      <c r="J307" s="57"/>
      <c r="M307" s="50"/>
      <c r="P307" s="36"/>
      <c r="Q307" s="36"/>
      <c r="R307" s="36"/>
      <c r="S307" s="36"/>
      <c r="T307" s="36"/>
      <c r="U307" s="36"/>
      <c r="V307" s="36"/>
    </row>
    <row r="308" spans="2:22" s="15" customFormat="1">
      <c r="B308" s="10"/>
      <c r="C308" s="10"/>
      <c r="D308" s="19"/>
      <c r="E308" s="19"/>
      <c r="J308" s="57"/>
      <c r="M308" s="50"/>
      <c r="P308" s="36"/>
      <c r="Q308" s="36"/>
      <c r="R308" s="36"/>
      <c r="S308" s="36"/>
      <c r="T308" s="36"/>
      <c r="U308" s="36"/>
      <c r="V308" s="36"/>
    </row>
    <row r="309" spans="2:22" s="15" customFormat="1">
      <c r="B309" s="10"/>
      <c r="C309" s="10"/>
      <c r="D309" s="19"/>
      <c r="E309" s="19"/>
      <c r="J309" s="57"/>
      <c r="M309" s="50"/>
      <c r="P309" s="36"/>
      <c r="Q309" s="36"/>
      <c r="R309" s="36"/>
      <c r="S309" s="36"/>
      <c r="T309" s="36"/>
      <c r="U309" s="36"/>
      <c r="V309" s="36"/>
    </row>
    <row r="310" spans="2:22" s="15" customFormat="1">
      <c r="B310" s="10"/>
      <c r="C310" s="10"/>
      <c r="D310" s="19"/>
      <c r="E310" s="19"/>
      <c r="J310" s="57"/>
      <c r="M310" s="50"/>
      <c r="P310" s="36"/>
      <c r="Q310" s="36"/>
      <c r="R310" s="36"/>
      <c r="S310" s="36"/>
      <c r="T310" s="36"/>
      <c r="U310" s="36"/>
      <c r="V310" s="36"/>
    </row>
    <row r="311" spans="2:22" s="15" customFormat="1">
      <c r="B311" s="10"/>
      <c r="C311" s="10"/>
      <c r="D311" s="19"/>
      <c r="E311" s="19"/>
      <c r="J311" s="57"/>
      <c r="M311" s="50"/>
      <c r="P311" s="36"/>
      <c r="Q311" s="36"/>
      <c r="R311" s="36"/>
      <c r="S311" s="36"/>
      <c r="T311" s="36"/>
      <c r="U311" s="36"/>
      <c r="V311" s="36"/>
    </row>
    <row r="312" spans="2:22" s="15" customFormat="1">
      <c r="B312" s="10"/>
      <c r="C312" s="10"/>
      <c r="D312" s="19"/>
      <c r="E312" s="19"/>
      <c r="J312" s="57"/>
      <c r="M312" s="50"/>
      <c r="P312" s="36"/>
      <c r="Q312" s="36"/>
      <c r="R312" s="36"/>
      <c r="S312" s="36"/>
      <c r="T312" s="36"/>
      <c r="U312" s="36"/>
      <c r="V312" s="36"/>
    </row>
    <row r="313" spans="2:22" s="15" customFormat="1">
      <c r="B313" s="10"/>
      <c r="C313" s="10"/>
      <c r="D313" s="19"/>
      <c r="E313" s="19"/>
      <c r="J313" s="57"/>
      <c r="M313" s="50"/>
      <c r="P313" s="36"/>
      <c r="Q313" s="36"/>
      <c r="R313" s="36"/>
      <c r="S313" s="36"/>
      <c r="T313" s="36"/>
      <c r="U313" s="36"/>
      <c r="V313" s="36"/>
    </row>
    <row r="314" spans="2:22" s="15" customFormat="1">
      <c r="B314" s="10"/>
      <c r="C314" s="10"/>
      <c r="D314" s="19"/>
      <c r="E314" s="19"/>
      <c r="J314" s="57"/>
      <c r="M314" s="50"/>
      <c r="P314" s="36"/>
      <c r="Q314" s="36"/>
      <c r="R314" s="36"/>
      <c r="S314" s="36"/>
      <c r="T314" s="36"/>
      <c r="U314" s="36"/>
      <c r="V314" s="36"/>
    </row>
    <row r="315" spans="2:22" s="15" customFormat="1">
      <c r="B315" s="10"/>
      <c r="C315" s="10"/>
      <c r="D315" s="19"/>
      <c r="E315" s="19"/>
      <c r="J315" s="57"/>
      <c r="M315" s="50"/>
      <c r="P315" s="36"/>
      <c r="Q315" s="36"/>
      <c r="R315" s="36"/>
      <c r="S315" s="36"/>
      <c r="T315" s="36"/>
      <c r="U315" s="36"/>
      <c r="V315" s="36"/>
    </row>
    <row r="316" spans="2:22" s="15" customFormat="1">
      <c r="B316" s="10"/>
      <c r="C316" s="10"/>
      <c r="D316" s="19"/>
      <c r="E316" s="19"/>
      <c r="J316" s="57"/>
      <c r="M316" s="50"/>
      <c r="P316" s="36"/>
      <c r="Q316" s="36"/>
      <c r="R316" s="36"/>
      <c r="S316" s="36"/>
      <c r="T316" s="36"/>
      <c r="U316" s="36"/>
      <c r="V316" s="36"/>
    </row>
    <row r="317" spans="2:22" s="15" customFormat="1">
      <c r="B317" s="10"/>
      <c r="C317" s="10"/>
      <c r="D317" s="19"/>
      <c r="E317" s="19"/>
      <c r="J317" s="57"/>
      <c r="M317" s="50"/>
      <c r="P317" s="36"/>
      <c r="Q317" s="36"/>
      <c r="R317" s="36"/>
      <c r="S317" s="36"/>
      <c r="T317" s="36"/>
      <c r="U317" s="36"/>
      <c r="V317" s="36"/>
    </row>
    <row r="318" spans="2:22" s="15" customFormat="1">
      <c r="B318" s="10"/>
      <c r="C318" s="10"/>
      <c r="D318" s="19"/>
      <c r="E318" s="19"/>
      <c r="J318" s="57"/>
      <c r="M318" s="50"/>
      <c r="P318" s="36"/>
      <c r="Q318" s="36"/>
      <c r="R318" s="36"/>
      <c r="S318" s="36"/>
      <c r="T318" s="36"/>
      <c r="U318" s="36"/>
      <c r="V318" s="36"/>
    </row>
    <row r="319" spans="2:22" s="15" customFormat="1">
      <c r="B319" s="10"/>
      <c r="C319" s="10"/>
      <c r="D319" s="19"/>
      <c r="E319" s="19"/>
      <c r="J319" s="57"/>
      <c r="M319" s="50"/>
      <c r="P319" s="36"/>
      <c r="Q319" s="36"/>
      <c r="R319" s="36"/>
      <c r="S319" s="36"/>
      <c r="T319" s="36"/>
      <c r="U319" s="36"/>
      <c r="V319" s="36"/>
    </row>
    <row r="320" spans="2:22" s="15" customFormat="1">
      <c r="B320" s="10"/>
      <c r="C320" s="10"/>
      <c r="D320" s="19"/>
      <c r="E320" s="19"/>
      <c r="J320" s="57"/>
      <c r="M320" s="50"/>
      <c r="P320" s="36"/>
      <c r="Q320" s="36"/>
      <c r="R320" s="36"/>
      <c r="S320" s="36"/>
      <c r="T320" s="36"/>
      <c r="U320" s="36"/>
      <c r="V320" s="36"/>
    </row>
    <row r="321" spans="2:22" s="15" customFormat="1">
      <c r="B321" s="10"/>
      <c r="C321" s="10"/>
      <c r="D321" s="19"/>
      <c r="E321" s="19"/>
      <c r="J321" s="57"/>
      <c r="M321" s="50"/>
      <c r="P321" s="36"/>
      <c r="Q321" s="36"/>
      <c r="R321" s="36"/>
      <c r="S321" s="36"/>
      <c r="T321" s="36"/>
      <c r="U321" s="36"/>
      <c r="V321" s="36"/>
    </row>
    <row r="322" spans="2:22" s="15" customFormat="1">
      <c r="B322" s="10"/>
      <c r="C322" s="10"/>
      <c r="D322" s="19"/>
      <c r="E322" s="19"/>
      <c r="J322" s="57"/>
      <c r="M322" s="50"/>
      <c r="P322" s="36"/>
      <c r="Q322" s="36"/>
      <c r="R322" s="36"/>
      <c r="S322" s="36"/>
      <c r="T322" s="36"/>
      <c r="U322" s="36"/>
      <c r="V322" s="36"/>
    </row>
    <row r="323" spans="2:22" s="15" customFormat="1">
      <c r="B323" s="10"/>
      <c r="C323" s="10"/>
      <c r="D323" s="19"/>
      <c r="E323" s="19"/>
      <c r="J323" s="57"/>
      <c r="M323" s="50"/>
      <c r="P323" s="36"/>
      <c r="Q323" s="36"/>
      <c r="R323" s="36"/>
      <c r="S323" s="36"/>
      <c r="T323" s="36"/>
      <c r="U323" s="36"/>
      <c r="V323" s="36"/>
    </row>
    <row r="324" spans="2:22" s="15" customFormat="1">
      <c r="B324" s="10"/>
      <c r="C324" s="10"/>
      <c r="D324" s="19"/>
      <c r="E324" s="19"/>
      <c r="J324" s="57"/>
      <c r="M324" s="50"/>
      <c r="P324" s="36"/>
      <c r="Q324" s="36"/>
      <c r="R324" s="36"/>
      <c r="S324" s="36"/>
      <c r="T324" s="36"/>
      <c r="U324" s="36"/>
      <c r="V324" s="36"/>
    </row>
    <row r="325" spans="2:22" s="15" customFormat="1">
      <c r="B325" s="10"/>
      <c r="C325" s="10"/>
      <c r="D325" s="19"/>
      <c r="E325" s="19"/>
      <c r="J325" s="57"/>
      <c r="M325" s="50"/>
      <c r="P325" s="36"/>
      <c r="Q325" s="36"/>
      <c r="R325" s="36"/>
      <c r="S325" s="36"/>
      <c r="T325" s="36"/>
      <c r="U325" s="36"/>
      <c r="V325" s="36"/>
    </row>
    <row r="326" spans="2:22" s="15" customFormat="1">
      <c r="B326" s="10"/>
      <c r="C326" s="10"/>
      <c r="D326" s="19"/>
      <c r="E326" s="19"/>
      <c r="J326" s="57"/>
      <c r="M326" s="50"/>
      <c r="P326" s="36"/>
      <c r="Q326" s="36"/>
      <c r="R326" s="36"/>
      <c r="S326" s="36"/>
      <c r="T326" s="36"/>
      <c r="U326" s="36"/>
      <c r="V326" s="36"/>
    </row>
    <row r="327" spans="2:22" s="15" customFormat="1">
      <c r="B327" s="10"/>
      <c r="C327" s="10"/>
      <c r="D327" s="19"/>
      <c r="E327" s="19"/>
      <c r="J327" s="57"/>
      <c r="M327" s="50"/>
      <c r="P327" s="36"/>
      <c r="Q327" s="36"/>
      <c r="R327" s="36"/>
      <c r="S327" s="36"/>
      <c r="T327" s="36"/>
      <c r="U327" s="36"/>
      <c r="V327" s="36"/>
    </row>
    <row r="328" spans="2:22" s="15" customFormat="1" ht="103.5" customHeight="1">
      <c r="B328" s="10"/>
      <c r="C328" s="10"/>
      <c r="D328" s="19"/>
      <c r="E328" s="19"/>
      <c r="J328" s="57"/>
      <c r="M328" s="50"/>
      <c r="P328" s="36"/>
      <c r="Q328" s="36"/>
      <c r="R328" s="36"/>
      <c r="S328" s="36"/>
      <c r="T328" s="36"/>
      <c r="U328" s="36"/>
      <c r="V328" s="36"/>
    </row>
    <row r="329" spans="2:22" s="15" customFormat="1">
      <c r="B329" s="10"/>
      <c r="C329" s="10"/>
      <c r="D329" s="19"/>
      <c r="E329" s="19"/>
      <c r="J329" s="57"/>
      <c r="M329" s="50"/>
      <c r="P329" s="36"/>
      <c r="Q329" s="36"/>
      <c r="R329" s="36"/>
      <c r="S329" s="36"/>
      <c r="T329" s="36"/>
      <c r="U329" s="36"/>
      <c r="V329" s="36"/>
    </row>
    <row r="330" spans="2:22" s="15" customFormat="1">
      <c r="B330" s="10"/>
      <c r="C330" s="10"/>
      <c r="D330" s="19"/>
      <c r="E330" s="19"/>
      <c r="J330" s="57"/>
      <c r="M330" s="50"/>
      <c r="P330" s="36"/>
      <c r="Q330" s="36"/>
      <c r="R330" s="36"/>
      <c r="S330" s="36"/>
      <c r="T330" s="36"/>
      <c r="U330" s="36"/>
      <c r="V330" s="36"/>
    </row>
    <row r="331" spans="2:22" s="15" customFormat="1">
      <c r="B331" s="10"/>
      <c r="C331" s="10"/>
      <c r="D331" s="19"/>
      <c r="E331" s="19"/>
      <c r="J331" s="57"/>
      <c r="M331" s="50"/>
      <c r="P331" s="36"/>
      <c r="Q331" s="36"/>
      <c r="R331" s="36"/>
      <c r="S331" s="36"/>
      <c r="T331" s="36"/>
      <c r="U331" s="36"/>
      <c r="V331" s="36"/>
    </row>
    <row r="332" spans="2:22" s="15" customFormat="1">
      <c r="B332" s="10"/>
      <c r="C332" s="10"/>
      <c r="D332" s="19"/>
      <c r="E332" s="19"/>
      <c r="J332" s="57"/>
      <c r="M332" s="50"/>
      <c r="P332" s="36"/>
      <c r="Q332" s="36"/>
      <c r="R332" s="36"/>
      <c r="S332" s="36"/>
      <c r="T332" s="36"/>
      <c r="U332" s="36"/>
      <c r="V332" s="36"/>
    </row>
    <row r="333" spans="2:22" s="15" customFormat="1">
      <c r="B333" s="10"/>
      <c r="C333" s="10"/>
      <c r="D333" s="19"/>
      <c r="E333" s="19"/>
      <c r="J333" s="57"/>
      <c r="M333" s="50"/>
      <c r="P333" s="36"/>
      <c r="Q333" s="36"/>
      <c r="R333" s="36"/>
      <c r="S333" s="36"/>
      <c r="T333" s="36"/>
      <c r="U333" s="36"/>
      <c r="V333" s="36"/>
    </row>
    <row r="334" spans="2:22" s="15" customFormat="1">
      <c r="B334" s="10"/>
      <c r="C334" s="10"/>
      <c r="D334" s="19"/>
      <c r="E334" s="19"/>
      <c r="J334" s="57"/>
      <c r="M334" s="50"/>
      <c r="P334" s="36"/>
      <c r="Q334" s="36"/>
      <c r="R334" s="36"/>
      <c r="S334" s="36"/>
      <c r="T334" s="36"/>
      <c r="U334" s="36"/>
      <c r="V334" s="36"/>
    </row>
    <row r="335" spans="2:22" s="15" customFormat="1">
      <c r="B335" s="10"/>
      <c r="C335" s="10"/>
      <c r="D335" s="19"/>
      <c r="E335" s="19"/>
      <c r="J335" s="57"/>
      <c r="M335" s="50"/>
      <c r="P335" s="36"/>
      <c r="Q335" s="36"/>
      <c r="R335" s="36"/>
      <c r="S335" s="36"/>
      <c r="T335" s="36"/>
      <c r="U335" s="36"/>
      <c r="V335" s="36"/>
    </row>
    <row r="336" spans="2:22" s="15" customFormat="1">
      <c r="B336" s="10"/>
      <c r="C336" s="10"/>
      <c r="D336" s="19"/>
      <c r="E336" s="19"/>
      <c r="J336" s="57"/>
      <c r="M336" s="50"/>
      <c r="P336" s="36"/>
      <c r="Q336" s="36"/>
      <c r="R336" s="36"/>
      <c r="S336" s="36"/>
      <c r="T336" s="36"/>
      <c r="U336" s="36"/>
      <c r="V336" s="36"/>
    </row>
    <row r="337" spans="2:22" s="15" customFormat="1">
      <c r="B337" s="10"/>
      <c r="C337" s="10"/>
      <c r="D337" s="19"/>
      <c r="E337" s="19"/>
      <c r="J337" s="57"/>
      <c r="M337" s="50"/>
      <c r="P337" s="36"/>
      <c r="Q337" s="36"/>
      <c r="R337" s="36"/>
      <c r="S337" s="36"/>
      <c r="T337" s="36"/>
      <c r="U337" s="36"/>
      <c r="V337" s="36"/>
    </row>
    <row r="338" spans="2:22" s="15" customFormat="1">
      <c r="B338" s="10"/>
      <c r="C338" s="10"/>
      <c r="D338" s="19"/>
      <c r="E338" s="19"/>
      <c r="J338" s="57"/>
      <c r="M338" s="50"/>
      <c r="P338" s="36"/>
      <c r="Q338" s="36"/>
      <c r="R338" s="36"/>
      <c r="S338" s="36"/>
      <c r="T338" s="36"/>
      <c r="U338" s="36"/>
      <c r="V338" s="36"/>
    </row>
    <row r="339" spans="2:22" s="15" customFormat="1">
      <c r="B339" s="10"/>
      <c r="C339" s="10"/>
      <c r="D339" s="19"/>
      <c r="E339" s="19"/>
      <c r="J339" s="57"/>
      <c r="M339" s="50"/>
      <c r="P339" s="36"/>
      <c r="Q339" s="36"/>
      <c r="R339" s="36"/>
      <c r="S339" s="36"/>
      <c r="T339" s="36"/>
      <c r="U339" s="36"/>
      <c r="V339" s="36"/>
    </row>
    <row r="340" spans="2:22" s="15" customFormat="1">
      <c r="B340" s="10"/>
      <c r="C340" s="10"/>
      <c r="D340" s="19"/>
      <c r="E340" s="19"/>
      <c r="J340" s="57"/>
      <c r="M340" s="50"/>
      <c r="P340" s="36"/>
      <c r="Q340" s="36"/>
      <c r="R340" s="36"/>
      <c r="S340" s="36"/>
      <c r="T340" s="36"/>
      <c r="U340" s="36"/>
      <c r="V340" s="36"/>
    </row>
    <row r="341" spans="2:22" s="15" customFormat="1" ht="97.5" customHeight="1">
      <c r="B341" s="10"/>
      <c r="C341" s="10"/>
      <c r="D341" s="19"/>
      <c r="E341" s="19"/>
      <c r="J341" s="57"/>
      <c r="M341" s="50"/>
      <c r="P341" s="36"/>
      <c r="Q341" s="36"/>
      <c r="R341" s="36"/>
      <c r="S341" s="36"/>
      <c r="T341" s="36"/>
      <c r="U341" s="36"/>
      <c r="V341" s="36"/>
    </row>
    <row r="342" spans="2:22" s="15" customFormat="1">
      <c r="B342" s="10"/>
      <c r="C342" s="10"/>
      <c r="D342" s="19"/>
      <c r="E342" s="19"/>
      <c r="J342" s="57"/>
      <c r="M342" s="50"/>
      <c r="P342" s="36"/>
      <c r="Q342" s="36"/>
      <c r="R342" s="36"/>
      <c r="S342" s="36"/>
      <c r="T342" s="36"/>
      <c r="U342" s="36"/>
      <c r="V342" s="36"/>
    </row>
    <row r="343" spans="2:22" s="15" customFormat="1" ht="75" customHeight="1">
      <c r="B343" s="10"/>
      <c r="C343" s="10"/>
      <c r="D343" s="19"/>
      <c r="E343" s="19"/>
      <c r="J343" s="57"/>
      <c r="M343" s="50"/>
      <c r="P343" s="36"/>
      <c r="Q343" s="36"/>
      <c r="R343" s="36"/>
      <c r="S343" s="36"/>
      <c r="T343" s="36"/>
      <c r="U343" s="36"/>
      <c r="V343" s="36"/>
    </row>
    <row r="344" spans="2:22" s="15" customFormat="1">
      <c r="B344" s="10"/>
      <c r="C344" s="10"/>
      <c r="D344" s="19"/>
      <c r="E344" s="19"/>
      <c r="J344" s="57"/>
      <c r="M344" s="50"/>
      <c r="P344" s="36"/>
      <c r="Q344" s="36"/>
      <c r="R344" s="36"/>
      <c r="S344" s="36"/>
      <c r="T344" s="36"/>
      <c r="U344" s="36"/>
      <c r="V344" s="36"/>
    </row>
    <row r="345" spans="2:22" s="15" customFormat="1">
      <c r="B345" s="10"/>
      <c r="C345" s="10"/>
      <c r="D345" s="19"/>
      <c r="E345" s="19"/>
      <c r="J345" s="57"/>
      <c r="M345" s="50"/>
      <c r="P345" s="36"/>
      <c r="Q345" s="36"/>
      <c r="R345" s="36"/>
      <c r="S345" s="36"/>
      <c r="T345" s="36"/>
      <c r="U345" s="36"/>
      <c r="V345" s="36"/>
    </row>
    <row r="346" spans="2:22" s="15" customFormat="1">
      <c r="B346" s="10"/>
      <c r="C346" s="10"/>
      <c r="D346" s="19"/>
      <c r="E346" s="19"/>
      <c r="J346" s="57"/>
      <c r="M346" s="50"/>
      <c r="P346" s="36"/>
      <c r="Q346" s="36"/>
      <c r="R346" s="36"/>
      <c r="S346" s="36"/>
      <c r="T346" s="36"/>
      <c r="U346" s="36"/>
      <c r="V346" s="36"/>
    </row>
    <row r="347" spans="2:22" s="15" customFormat="1">
      <c r="B347" s="10"/>
      <c r="C347" s="10"/>
      <c r="D347" s="19"/>
      <c r="E347" s="19"/>
      <c r="J347" s="57"/>
      <c r="M347" s="50"/>
      <c r="P347" s="36"/>
      <c r="Q347" s="36"/>
      <c r="R347" s="36"/>
      <c r="S347" s="36"/>
      <c r="T347" s="36"/>
      <c r="U347" s="36"/>
      <c r="V347" s="36"/>
    </row>
    <row r="348" spans="2:22" s="15" customFormat="1">
      <c r="B348" s="10"/>
      <c r="C348" s="10"/>
      <c r="D348" s="19"/>
      <c r="E348" s="19"/>
      <c r="J348" s="57"/>
      <c r="M348" s="50"/>
      <c r="P348" s="36"/>
      <c r="Q348" s="36"/>
      <c r="R348" s="36"/>
      <c r="S348" s="36"/>
      <c r="T348" s="36"/>
      <c r="U348" s="36"/>
      <c r="V348" s="36"/>
    </row>
    <row r="349" spans="2:22" s="15" customFormat="1">
      <c r="B349" s="10"/>
      <c r="C349" s="10"/>
      <c r="D349" s="19"/>
      <c r="E349" s="19"/>
      <c r="J349" s="57"/>
      <c r="M349" s="50"/>
      <c r="P349" s="36"/>
      <c r="Q349" s="36"/>
      <c r="R349" s="36"/>
      <c r="S349" s="36"/>
      <c r="T349" s="36"/>
      <c r="U349" s="36"/>
      <c r="V349" s="36"/>
    </row>
    <row r="350" spans="2:22" s="15" customFormat="1">
      <c r="B350" s="10"/>
      <c r="C350" s="10"/>
      <c r="D350" s="19"/>
      <c r="E350" s="19"/>
      <c r="J350" s="57"/>
      <c r="M350" s="50"/>
      <c r="P350" s="36"/>
      <c r="Q350" s="36"/>
      <c r="R350" s="36"/>
      <c r="S350" s="36"/>
      <c r="T350" s="36"/>
      <c r="U350" s="36"/>
      <c r="V350" s="36"/>
    </row>
    <row r="351" spans="2:22" s="15" customFormat="1">
      <c r="B351" s="10"/>
      <c r="C351" s="10"/>
      <c r="D351" s="19"/>
      <c r="E351" s="19"/>
      <c r="J351" s="57"/>
      <c r="M351" s="50"/>
      <c r="P351" s="36"/>
      <c r="Q351" s="36"/>
      <c r="R351" s="36"/>
      <c r="S351" s="36"/>
      <c r="T351" s="36"/>
      <c r="U351" s="36"/>
      <c r="V351" s="36"/>
    </row>
    <row r="352" spans="2:22" s="15" customFormat="1">
      <c r="B352" s="10"/>
      <c r="C352" s="10"/>
      <c r="D352" s="19"/>
      <c r="E352" s="19"/>
      <c r="J352" s="57"/>
      <c r="M352" s="50"/>
      <c r="P352" s="36"/>
      <c r="Q352" s="36"/>
      <c r="R352" s="36"/>
      <c r="S352" s="36"/>
      <c r="T352" s="36"/>
      <c r="U352" s="36"/>
      <c r="V352" s="36"/>
    </row>
    <row r="353" spans="2:22" s="15" customFormat="1">
      <c r="B353" s="10"/>
      <c r="C353" s="10"/>
      <c r="D353" s="19"/>
      <c r="E353" s="19"/>
      <c r="J353" s="57"/>
      <c r="M353" s="50"/>
      <c r="P353" s="36"/>
      <c r="Q353" s="36"/>
      <c r="R353" s="36"/>
      <c r="S353" s="36"/>
      <c r="T353" s="36"/>
      <c r="U353" s="36"/>
      <c r="V353" s="36"/>
    </row>
    <row r="354" spans="2:22" s="15" customFormat="1" ht="121.5" customHeight="1">
      <c r="B354" s="10"/>
      <c r="C354" s="10"/>
      <c r="D354" s="19"/>
      <c r="E354" s="19"/>
      <c r="J354" s="57"/>
      <c r="M354" s="50"/>
      <c r="P354" s="36"/>
      <c r="Q354" s="36"/>
      <c r="R354" s="36"/>
      <c r="S354" s="36"/>
      <c r="T354" s="36"/>
      <c r="U354" s="36"/>
      <c r="V354" s="36"/>
    </row>
    <row r="355" spans="2:22" s="15" customFormat="1">
      <c r="B355" s="10"/>
      <c r="C355" s="10"/>
      <c r="D355" s="19"/>
      <c r="E355" s="19"/>
      <c r="J355" s="57"/>
      <c r="M355" s="50"/>
      <c r="P355" s="36"/>
      <c r="Q355" s="36"/>
      <c r="R355" s="36"/>
      <c r="S355" s="36"/>
      <c r="T355" s="36"/>
      <c r="U355" s="36"/>
      <c r="V355" s="36"/>
    </row>
    <row r="356" spans="2:22" s="15" customFormat="1">
      <c r="B356" s="10"/>
      <c r="C356" s="10"/>
      <c r="D356" s="19"/>
      <c r="E356" s="19"/>
      <c r="J356" s="57"/>
      <c r="M356" s="50"/>
      <c r="P356" s="36"/>
      <c r="Q356" s="36"/>
      <c r="R356" s="36"/>
      <c r="S356" s="36"/>
      <c r="T356" s="36"/>
      <c r="U356" s="36"/>
      <c r="V356" s="36"/>
    </row>
    <row r="357" spans="2:22" s="15" customFormat="1">
      <c r="B357" s="10"/>
      <c r="C357" s="10"/>
      <c r="D357" s="19"/>
      <c r="E357" s="19"/>
      <c r="J357" s="57"/>
      <c r="M357" s="50"/>
      <c r="P357" s="36"/>
      <c r="Q357" s="36"/>
      <c r="R357" s="36"/>
      <c r="S357" s="36"/>
      <c r="T357" s="36"/>
      <c r="U357" s="36"/>
      <c r="V357" s="36"/>
    </row>
    <row r="358" spans="2:22" s="15" customFormat="1">
      <c r="B358" s="10"/>
      <c r="C358" s="10"/>
      <c r="D358" s="19"/>
      <c r="E358" s="19"/>
      <c r="J358" s="57"/>
      <c r="M358" s="50"/>
      <c r="P358" s="36"/>
      <c r="Q358" s="36"/>
      <c r="R358" s="36"/>
      <c r="S358" s="36"/>
      <c r="T358" s="36"/>
      <c r="U358" s="36"/>
      <c r="V358" s="36"/>
    </row>
    <row r="359" spans="2:22" s="15" customFormat="1">
      <c r="B359" s="10"/>
      <c r="C359" s="10"/>
      <c r="D359" s="19"/>
      <c r="E359" s="19"/>
      <c r="J359" s="57"/>
      <c r="M359" s="50"/>
      <c r="P359" s="36"/>
      <c r="Q359" s="36"/>
      <c r="R359" s="36"/>
      <c r="S359" s="36"/>
      <c r="T359" s="36"/>
      <c r="U359" s="36"/>
      <c r="V359" s="36"/>
    </row>
    <row r="360" spans="2:22" s="15" customFormat="1">
      <c r="B360" s="10"/>
      <c r="C360" s="10"/>
      <c r="D360" s="19"/>
      <c r="E360" s="19"/>
      <c r="J360" s="57"/>
      <c r="M360" s="50"/>
      <c r="P360" s="36"/>
      <c r="Q360" s="36"/>
      <c r="R360" s="36"/>
      <c r="S360" s="36"/>
      <c r="T360" s="36"/>
      <c r="U360" s="36"/>
      <c r="V360" s="36"/>
    </row>
    <row r="361" spans="2:22" s="15" customFormat="1">
      <c r="B361" s="10"/>
      <c r="C361" s="10"/>
      <c r="D361" s="19"/>
      <c r="E361" s="19"/>
      <c r="J361" s="57"/>
      <c r="M361" s="50"/>
      <c r="P361" s="36"/>
      <c r="Q361" s="36"/>
      <c r="R361" s="36"/>
      <c r="S361" s="36"/>
      <c r="T361" s="36"/>
      <c r="U361" s="36"/>
      <c r="V361" s="36"/>
    </row>
    <row r="362" spans="2:22" s="15" customFormat="1">
      <c r="B362" s="10"/>
      <c r="C362" s="10"/>
      <c r="D362" s="19"/>
      <c r="E362" s="19"/>
      <c r="J362" s="57"/>
      <c r="M362" s="50"/>
      <c r="P362" s="36"/>
      <c r="Q362" s="36"/>
      <c r="R362" s="36"/>
      <c r="S362" s="36"/>
      <c r="T362" s="36"/>
      <c r="U362" s="36"/>
      <c r="V362" s="36"/>
    </row>
    <row r="363" spans="2:22" s="15" customFormat="1">
      <c r="B363" s="10"/>
      <c r="C363" s="10"/>
      <c r="D363" s="19"/>
      <c r="E363" s="19"/>
      <c r="J363" s="57"/>
      <c r="M363" s="50"/>
      <c r="P363" s="36"/>
      <c r="Q363" s="36"/>
      <c r="R363" s="36"/>
      <c r="S363" s="36"/>
      <c r="T363" s="36"/>
      <c r="U363" s="36"/>
      <c r="V363" s="36"/>
    </row>
    <row r="364" spans="2:22" s="15" customFormat="1">
      <c r="B364" s="10"/>
      <c r="C364" s="10"/>
      <c r="D364" s="19"/>
      <c r="E364" s="19"/>
      <c r="J364" s="57"/>
      <c r="M364" s="50"/>
      <c r="P364" s="36"/>
      <c r="Q364" s="36"/>
      <c r="R364" s="36"/>
      <c r="S364" s="36"/>
      <c r="T364" s="36"/>
      <c r="U364" s="36"/>
      <c r="V364" s="36"/>
    </row>
    <row r="365" spans="2:22" s="15" customFormat="1">
      <c r="B365" s="10"/>
      <c r="C365" s="10"/>
      <c r="D365" s="19"/>
      <c r="E365" s="19"/>
      <c r="J365" s="57"/>
      <c r="M365" s="50"/>
      <c r="P365" s="36"/>
      <c r="Q365" s="36"/>
      <c r="R365" s="36"/>
      <c r="S365" s="36"/>
      <c r="T365" s="36"/>
      <c r="U365" s="36"/>
      <c r="V365" s="36"/>
    </row>
    <row r="366" spans="2:22" s="15" customFormat="1">
      <c r="B366" s="10"/>
      <c r="C366" s="10"/>
      <c r="D366" s="19"/>
      <c r="E366" s="19"/>
      <c r="J366" s="57"/>
      <c r="M366" s="50"/>
      <c r="P366" s="36"/>
      <c r="Q366" s="36"/>
      <c r="R366" s="36"/>
      <c r="S366" s="36"/>
      <c r="T366" s="36"/>
      <c r="U366" s="36"/>
      <c r="V366" s="36"/>
    </row>
    <row r="367" spans="2:22" s="15" customFormat="1">
      <c r="B367" s="10"/>
      <c r="C367" s="10"/>
      <c r="D367" s="19"/>
      <c r="E367" s="19"/>
      <c r="J367" s="57"/>
      <c r="M367" s="50"/>
      <c r="P367" s="36"/>
      <c r="Q367" s="36"/>
      <c r="R367" s="36"/>
      <c r="S367" s="36"/>
      <c r="T367" s="36"/>
      <c r="U367" s="36"/>
      <c r="V367" s="36"/>
    </row>
    <row r="368" spans="2:22" s="15" customFormat="1">
      <c r="B368" s="10"/>
      <c r="C368" s="10"/>
      <c r="D368" s="19"/>
      <c r="E368" s="19"/>
      <c r="J368" s="57"/>
      <c r="M368" s="50"/>
      <c r="P368" s="36"/>
      <c r="Q368" s="36"/>
      <c r="R368" s="36"/>
      <c r="S368" s="36"/>
      <c r="T368" s="36"/>
      <c r="U368" s="36"/>
      <c r="V368" s="36"/>
    </row>
    <row r="369" spans="2:22" s="15" customFormat="1">
      <c r="B369" s="10"/>
      <c r="C369" s="10"/>
      <c r="D369" s="19"/>
      <c r="E369" s="19"/>
      <c r="J369" s="57"/>
      <c r="M369" s="50"/>
      <c r="P369" s="36"/>
      <c r="Q369" s="36"/>
      <c r="R369" s="36"/>
      <c r="S369" s="36"/>
      <c r="T369" s="36"/>
      <c r="U369" s="36"/>
      <c r="V369" s="36"/>
    </row>
    <row r="370" spans="2:22" s="15" customFormat="1">
      <c r="B370" s="10"/>
      <c r="C370" s="10"/>
      <c r="D370" s="19"/>
      <c r="E370" s="19"/>
      <c r="J370" s="57"/>
      <c r="M370" s="50"/>
      <c r="P370" s="36"/>
      <c r="Q370" s="36"/>
      <c r="R370" s="36"/>
      <c r="S370" s="36"/>
      <c r="T370" s="36"/>
      <c r="U370" s="36"/>
      <c r="V370" s="36"/>
    </row>
    <row r="371" spans="2:22" s="15" customFormat="1">
      <c r="B371" s="10"/>
      <c r="C371" s="10"/>
      <c r="D371" s="19"/>
      <c r="E371" s="19"/>
      <c r="J371" s="57"/>
      <c r="M371" s="50"/>
      <c r="P371" s="36"/>
      <c r="Q371" s="36"/>
      <c r="R371" s="36"/>
      <c r="S371" s="36"/>
      <c r="T371" s="36"/>
      <c r="U371" s="36"/>
      <c r="V371" s="36"/>
    </row>
    <row r="372" spans="2:22" s="15" customFormat="1">
      <c r="B372" s="10"/>
      <c r="C372" s="10"/>
      <c r="D372" s="19"/>
      <c r="E372" s="19"/>
      <c r="J372" s="57"/>
      <c r="M372" s="50"/>
      <c r="P372" s="36"/>
      <c r="Q372" s="36"/>
      <c r="R372" s="36"/>
      <c r="S372" s="36"/>
      <c r="T372" s="36"/>
      <c r="U372" s="36"/>
      <c r="V372" s="36"/>
    </row>
    <row r="373" spans="2:22" s="15" customFormat="1">
      <c r="B373" s="10"/>
      <c r="C373" s="10"/>
      <c r="D373" s="19"/>
      <c r="E373" s="19"/>
      <c r="J373" s="57"/>
      <c r="M373" s="50"/>
      <c r="P373" s="36"/>
      <c r="Q373" s="36"/>
      <c r="R373" s="36"/>
      <c r="S373" s="36"/>
      <c r="T373" s="36"/>
      <c r="U373" s="36"/>
      <c r="V373" s="36"/>
    </row>
    <row r="374" spans="2:22" s="15" customFormat="1">
      <c r="B374" s="10"/>
      <c r="C374" s="10"/>
      <c r="D374" s="19"/>
      <c r="E374" s="19"/>
      <c r="J374" s="57"/>
      <c r="M374" s="50"/>
      <c r="P374" s="36"/>
      <c r="Q374" s="36"/>
      <c r="R374" s="36"/>
      <c r="S374" s="36"/>
      <c r="T374" s="36"/>
      <c r="U374" s="36"/>
      <c r="V374" s="36"/>
    </row>
    <row r="375" spans="2:22" s="15" customFormat="1">
      <c r="B375" s="10"/>
      <c r="C375" s="10"/>
      <c r="D375" s="19"/>
      <c r="E375" s="19"/>
      <c r="J375" s="57"/>
      <c r="M375" s="50"/>
      <c r="P375" s="36"/>
      <c r="Q375" s="36"/>
      <c r="R375" s="36"/>
      <c r="S375" s="36"/>
      <c r="T375" s="36"/>
      <c r="U375" s="36"/>
      <c r="V375" s="36"/>
    </row>
    <row r="376" spans="2:22" s="15" customFormat="1">
      <c r="B376" s="10"/>
      <c r="C376" s="10"/>
      <c r="D376" s="19"/>
      <c r="E376" s="19"/>
      <c r="J376" s="57"/>
      <c r="M376" s="50"/>
      <c r="P376" s="36"/>
      <c r="Q376" s="36"/>
      <c r="R376" s="36"/>
      <c r="S376" s="36"/>
      <c r="T376" s="36"/>
      <c r="U376" s="36"/>
      <c r="V376" s="36"/>
    </row>
    <row r="377" spans="2:22" s="15" customFormat="1">
      <c r="B377" s="10"/>
      <c r="C377" s="10"/>
      <c r="D377" s="19"/>
      <c r="E377" s="19"/>
      <c r="J377" s="57"/>
      <c r="M377" s="50"/>
      <c r="P377" s="36"/>
      <c r="Q377" s="36"/>
      <c r="R377" s="36"/>
      <c r="S377" s="36"/>
      <c r="T377" s="36"/>
      <c r="U377" s="36"/>
      <c r="V377" s="36"/>
    </row>
    <row r="378" spans="2:22" s="15" customFormat="1">
      <c r="B378" s="10"/>
      <c r="C378" s="10"/>
      <c r="D378" s="19"/>
      <c r="E378" s="19"/>
      <c r="J378" s="57"/>
      <c r="M378" s="50"/>
      <c r="P378" s="36"/>
      <c r="Q378" s="36"/>
      <c r="R378" s="36"/>
      <c r="S378" s="36"/>
      <c r="T378" s="36"/>
      <c r="U378" s="36"/>
      <c r="V378" s="36"/>
    </row>
    <row r="379" spans="2:22" s="15" customFormat="1">
      <c r="B379" s="10"/>
      <c r="C379" s="10"/>
      <c r="D379" s="19"/>
      <c r="E379" s="19"/>
      <c r="J379" s="57"/>
      <c r="M379" s="50"/>
      <c r="P379" s="36"/>
      <c r="Q379" s="36"/>
      <c r="R379" s="36"/>
      <c r="S379" s="36"/>
      <c r="T379" s="36"/>
      <c r="U379" s="36"/>
      <c r="V379" s="36"/>
    </row>
    <row r="380" spans="2:22" s="15" customFormat="1">
      <c r="B380" s="10"/>
      <c r="C380" s="10"/>
      <c r="D380" s="19"/>
      <c r="E380" s="19"/>
      <c r="J380" s="57"/>
      <c r="M380" s="50"/>
      <c r="P380" s="36"/>
      <c r="Q380" s="36"/>
      <c r="R380" s="36"/>
      <c r="S380" s="36"/>
      <c r="T380" s="36"/>
      <c r="U380" s="36"/>
      <c r="V380" s="36"/>
    </row>
    <row r="381" spans="2:22" s="15" customFormat="1">
      <c r="B381" s="10"/>
      <c r="C381" s="10"/>
      <c r="D381" s="19"/>
      <c r="E381" s="19"/>
      <c r="J381" s="57"/>
      <c r="M381" s="50"/>
      <c r="P381" s="36"/>
      <c r="Q381" s="36"/>
      <c r="R381" s="36"/>
      <c r="S381" s="36"/>
      <c r="T381" s="36"/>
      <c r="U381" s="36"/>
      <c r="V381" s="36"/>
    </row>
    <row r="382" spans="2:22" s="15" customFormat="1">
      <c r="B382" s="10"/>
      <c r="C382" s="10"/>
      <c r="D382" s="19"/>
      <c r="E382" s="19"/>
      <c r="J382" s="57"/>
      <c r="M382" s="50"/>
      <c r="P382" s="36"/>
      <c r="Q382" s="36"/>
      <c r="R382" s="36"/>
      <c r="S382" s="36"/>
      <c r="T382" s="36"/>
      <c r="U382" s="36"/>
      <c r="V382" s="36"/>
    </row>
    <row r="383" spans="2:22" s="15" customFormat="1">
      <c r="B383" s="10"/>
      <c r="C383" s="10"/>
      <c r="D383" s="19"/>
      <c r="E383" s="19"/>
      <c r="J383" s="57"/>
      <c r="M383" s="50"/>
      <c r="P383" s="36"/>
      <c r="Q383" s="36"/>
      <c r="R383" s="36"/>
      <c r="S383" s="36"/>
      <c r="T383" s="36"/>
      <c r="U383" s="36"/>
      <c r="V383" s="36"/>
    </row>
    <row r="384" spans="2:22" s="15" customFormat="1">
      <c r="B384" s="10"/>
      <c r="C384" s="10"/>
      <c r="D384" s="19"/>
      <c r="E384" s="19"/>
      <c r="J384" s="57"/>
      <c r="M384" s="50"/>
      <c r="P384" s="36"/>
      <c r="Q384" s="36"/>
      <c r="R384" s="36"/>
      <c r="S384" s="36"/>
      <c r="T384" s="36"/>
      <c r="U384" s="36"/>
      <c r="V384" s="36"/>
    </row>
    <row r="385" spans="2:22" s="15" customFormat="1">
      <c r="B385" s="10"/>
      <c r="C385" s="10"/>
      <c r="D385" s="19"/>
      <c r="E385" s="19"/>
      <c r="J385" s="57"/>
      <c r="M385" s="50"/>
      <c r="P385" s="36"/>
      <c r="Q385" s="36"/>
      <c r="R385" s="36"/>
      <c r="S385" s="36"/>
      <c r="T385" s="36"/>
      <c r="U385" s="36"/>
      <c r="V385" s="36"/>
    </row>
    <row r="386" spans="2:22" s="15" customFormat="1">
      <c r="B386" s="10"/>
      <c r="C386" s="10"/>
      <c r="D386" s="19"/>
      <c r="E386" s="19"/>
      <c r="J386" s="57"/>
      <c r="M386" s="50"/>
      <c r="P386" s="36"/>
      <c r="Q386" s="36"/>
      <c r="R386" s="36"/>
      <c r="S386" s="36"/>
      <c r="T386" s="36"/>
      <c r="U386" s="36"/>
      <c r="V386" s="36"/>
    </row>
    <row r="387" spans="2:22" s="15" customFormat="1">
      <c r="B387" s="10"/>
      <c r="C387" s="10"/>
      <c r="D387" s="19"/>
      <c r="E387" s="19"/>
      <c r="J387" s="57"/>
      <c r="M387" s="50"/>
      <c r="P387" s="36"/>
      <c r="Q387" s="36"/>
      <c r="R387" s="36"/>
      <c r="S387" s="36"/>
      <c r="T387" s="36"/>
      <c r="U387" s="36"/>
      <c r="V387" s="36"/>
    </row>
    <row r="388" spans="2:22" s="15" customFormat="1" ht="103.5" customHeight="1">
      <c r="B388" s="10"/>
      <c r="C388" s="10"/>
      <c r="D388" s="19"/>
      <c r="E388" s="19"/>
      <c r="J388" s="57"/>
      <c r="M388" s="50"/>
      <c r="P388" s="36"/>
      <c r="Q388" s="36"/>
      <c r="R388" s="36"/>
      <c r="S388" s="36"/>
      <c r="T388" s="36"/>
      <c r="U388" s="36"/>
      <c r="V388" s="36"/>
    </row>
    <row r="389" spans="2:22" s="15" customFormat="1">
      <c r="B389" s="10"/>
      <c r="C389" s="10"/>
      <c r="D389" s="19"/>
      <c r="E389" s="19"/>
      <c r="J389" s="57"/>
      <c r="M389" s="50"/>
      <c r="P389" s="36"/>
      <c r="Q389" s="36"/>
      <c r="R389" s="36"/>
      <c r="S389" s="36"/>
      <c r="T389" s="36"/>
      <c r="U389" s="36"/>
      <c r="V389" s="36"/>
    </row>
    <row r="390" spans="2:22" s="15" customFormat="1">
      <c r="B390" s="10"/>
      <c r="C390" s="10"/>
      <c r="D390" s="19"/>
      <c r="E390" s="19"/>
      <c r="J390" s="57"/>
      <c r="M390" s="50"/>
      <c r="P390" s="36"/>
      <c r="Q390" s="36"/>
      <c r="R390" s="36"/>
      <c r="S390" s="36"/>
      <c r="T390" s="36"/>
      <c r="U390" s="36"/>
      <c r="V390" s="36"/>
    </row>
    <row r="391" spans="2:22" s="15" customFormat="1">
      <c r="B391" s="10"/>
      <c r="C391" s="10"/>
      <c r="D391" s="19"/>
      <c r="E391" s="19"/>
      <c r="J391" s="57"/>
      <c r="M391" s="50"/>
      <c r="P391" s="36"/>
      <c r="Q391" s="36"/>
      <c r="R391" s="36"/>
      <c r="S391" s="36"/>
      <c r="T391" s="36"/>
      <c r="U391" s="36"/>
      <c r="V391" s="36"/>
    </row>
    <row r="392" spans="2:22" s="15" customFormat="1">
      <c r="B392" s="10"/>
      <c r="C392" s="10"/>
      <c r="D392" s="19"/>
      <c r="E392" s="19"/>
      <c r="J392" s="57"/>
      <c r="M392" s="50"/>
      <c r="P392" s="36"/>
      <c r="Q392" s="36"/>
      <c r="R392" s="36"/>
      <c r="S392" s="36"/>
      <c r="T392" s="36"/>
      <c r="U392" s="36"/>
      <c r="V392" s="36"/>
    </row>
    <row r="393" spans="2:22" s="15" customFormat="1">
      <c r="B393" s="10"/>
      <c r="C393" s="10"/>
      <c r="D393" s="19"/>
      <c r="E393" s="19"/>
      <c r="J393" s="57"/>
      <c r="M393" s="50"/>
      <c r="P393" s="36"/>
      <c r="Q393" s="36"/>
      <c r="R393" s="36"/>
      <c r="S393" s="36"/>
      <c r="T393" s="36"/>
      <c r="U393" s="36"/>
      <c r="V393" s="36"/>
    </row>
    <row r="394" spans="2:22" s="15" customFormat="1">
      <c r="B394" s="10"/>
      <c r="C394" s="10"/>
      <c r="D394" s="19"/>
      <c r="E394" s="19"/>
      <c r="J394" s="57"/>
      <c r="M394" s="50"/>
      <c r="P394" s="36"/>
      <c r="Q394" s="36"/>
      <c r="R394" s="36"/>
      <c r="S394" s="36"/>
      <c r="T394" s="36"/>
      <c r="U394" s="36"/>
      <c r="V394" s="36"/>
    </row>
    <row r="395" spans="2:22" s="15" customFormat="1">
      <c r="B395" s="10"/>
      <c r="C395" s="10"/>
      <c r="D395" s="19"/>
      <c r="E395" s="19"/>
      <c r="J395" s="57"/>
      <c r="M395" s="50"/>
      <c r="P395" s="36"/>
      <c r="Q395" s="36"/>
      <c r="R395" s="36"/>
      <c r="S395" s="36"/>
      <c r="T395" s="36"/>
      <c r="U395" s="36"/>
      <c r="V395" s="36"/>
    </row>
    <row r="396" spans="2:22" s="15" customFormat="1">
      <c r="B396" s="10"/>
      <c r="C396" s="10"/>
      <c r="D396" s="19"/>
      <c r="E396" s="19"/>
      <c r="J396" s="57"/>
      <c r="M396" s="50"/>
      <c r="P396" s="36"/>
      <c r="Q396" s="36"/>
      <c r="R396" s="36"/>
      <c r="S396" s="36"/>
      <c r="T396" s="36"/>
      <c r="U396" s="36"/>
      <c r="V396" s="36"/>
    </row>
    <row r="397" spans="2:22" s="15" customFormat="1">
      <c r="B397" s="10"/>
      <c r="C397" s="10"/>
      <c r="D397" s="19"/>
      <c r="E397" s="19"/>
      <c r="J397" s="57"/>
      <c r="M397" s="50"/>
      <c r="P397" s="36"/>
      <c r="Q397" s="36"/>
      <c r="R397" s="36"/>
      <c r="S397" s="36"/>
      <c r="T397" s="36"/>
      <c r="U397" s="36"/>
      <c r="V397" s="36"/>
    </row>
    <row r="398" spans="2:22" s="15" customFormat="1">
      <c r="B398" s="10"/>
      <c r="C398" s="10"/>
      <c r="D398" s="19"/>
      <c r="E398" s="19"/>
      <c r="J398" s="57"/>
      <c r="M398" s="50"/>
      <c r="P398" s="36"/>
      <c r="Q398" s="36"/>
      <c r="R398" s="36"/>
      <c r="S398" s="36"/>
      <c r="T398" s="36"/>
      <c r="U398" s="36"/>
      <c r="V398" s="36"/>
    </row>
    <row r="399" spans="2:22" s="15" customFormat="1">
      <c r="B399" s="10"/>
      <c r="C399" s="10"/>
      <c r="D399" s="19"/>
      <c r="E399" s="19"/>
      <c r="J399" s="57"/>
      <c r="M399" s="50"/>
      <c r="P399" s="36"/>
      <c r="Q399" s="36"/>
      <c r="R399" s="36"/>
      <c r="S399" s="36"/>
      <c r="T399" s="36"/>
      <c r="U399" s="36"/>
      <c r="V399" s="36"/>
    </row>
    <row r="400" spans="2:22" s="15" customFormat="1">
      <c r="B400" s="10"/>
      <c r="C400" s="10"/>
      <c r="D400" s="19"/>
      <c r="E400" s="19"/>
      <c r="J400" s="57"/>
      <c r="M400" s="50"/>
      <c r="P400" s="36"/>
      <c r="Q400" s="36"/>
      <c r="R400" s="36"/>
      <c r="S400" s="36"/>
      <c r="T400" s="36"/>
      <c r="U400" s="36"/>
      <c r="V400" s="36"/>
    </row>
    <row r="401" spans="2:22" s="15" customFormat="1" ht="97.5" customHeight="1">
      <c r="B401" s="10"/>
      <c r="C401" s="10"/>
      <c r="D401" s="19"/>
      <c r="E401" s="19"/>
      <c r="J401" s="57"/>
      <c r="M401" s="50"/>
      <c r="P401" s="36"/>
      <c r="Q401" s="36"/>
      <c r="R401" s="36"/>
      <c r="S401" s="36"/>
      <c r="T401" s="36"/>
      <c r="U401" s="36"/>
      <c r="V401" s="36"/>
    </row>
    <row r="402" spans="2:22" s="15" customFormat="1">
      <c r="B402" s="10"/>
      <c r="C402" s="10"/>
      <c r="D402" s="19"/>
      <c r="E402" s="19"/>
      <c r="J402" s="57"/>
      <c r="M402" s="50"/>
      <c r="P402" s="36"/>
      <c r="Q402" s="36"/>
      <c r="R402" s="36"/>
      <c r="S402" s="36"/>
      <c r="T402" s="36"/>
      <c r="U402" s="36"/>
      <c r="V402" s="36"/>
    </row>
    <row r="403" spans="2:22" s="15" customFormat="1" ht="75" customHeight="1">
      <c r="B403" s="10"/>
      <c r="C403" s="10"/>
      <c r="D403" s="19"/>
      <c r="E403" s="19"/>
      <c r="J403" s="57"/>
      <c r="M403" s="50"/>
      <c r="P403" s="36"/>
      <c r="Q403" s="36"/>
      <c r="R403" s="36"/>
      <c r="S403" s="36"/>
      <c r="T403" s="36"/>
      <c r="U403" s="36"/>
      <c r="V403" s="36"/>
    </row>
    <row r="404" spans="2:22" s="15" customFormat="1">
      <c r="B404" s="10"/>
      <c r="C404" s="10"/>
      <c r="D404" s="19"/>
      <c r="E404" s="19"/>
      <c r="J404" s="57"/>
      <c r="M404" s="50"/>
      <c r="P404" s="36"/>
      <c r="Q404" s="36"/>
      <c r="R404" s="36"/>
      <c r="S404" s="36"/>
      <c r="T404" s="36"/>
      <c r="U404" s="36"/>
      <c r="V404" s="36"/>
    </row>
    <row r="405" spans="2:22" s="15" customFormat="1">
      <c r="B405" s="10"/>
      <c r="C405" s="10"/>
      <c r="D405" s="19"/>
      <c r="E405" s="19"/>
      <c r="J405" s="57"/>
      <c r="M405" s="50"/>
      <c r="P405" s="36"/>
      <c r="Q405" s="36"/>
      <c r="R405" s="36"/>
      <c r="S405" s="36"/>
      <c r="T405" s="36"/>
      <c r="U405" s="36"/>
      <c r="V405" s="36"/>
    </row>
    <row r="406" spans="2:22" s="15" customFormat="1">
      <c r="B406" s="10"/>
      <c r="C406" s="10"/>
      <c r="D406" s="19"/>
      <c r="E406" s="19"/>
      <c r="J406" s="57"/>
      <c r="M406" s="50"/>
      <c r="P406" s="36"/>
      <c r="Q406" s="36"/>
      <c r="R406" s="36"/>
      <c r="S406" s="36"/>
      <c r="T406" s="36"/>
      <c r="U406" s="36"/>
      <c r="V406" s="36"/>
    </row>
    <row r="407" spans="2:22" s="15" customFormat="1">
      <c r="B407" s="10"/>
      <c r="C407" s="10"/>
      <c r="D407" s="19"/>
      <c r="E407" s="19"/>
      <c r="J407" s="57"/>
      <c r="M407" s="50"/>
      <c r="P407" s="36"/>
      <c r="Q407" s="36"/>
      <c r="R407" s="36"/>
      <c r="S407" s="36"/>
      <c r="T407" s="36"/>
      <c r="U407" s="36"/>
      <c r="V407" s="36"/>
    </row>
    <row r="408" spans="2:22" s="15" customFormat="1">
      <c r="B408" s="10"/>
      <c r="C408" s="10"/>
      <c r="D408" s="19"/>
      <c r="E408" s="19"/>
      <c r="J408" s="57"/>
      <c r="M408" s="50"/>
      <c r="P408" s="36"/>
      <c r="Q408" s="36"/>
      <c r="R408" s="36"/>
      <c r="S408" s="36"/>
      <c r="T408" s="36"/>
      <c r="U408" s="36"/>
      <c r="V408" s="36"/>
    </row>
    <row r="409" spans="2:22" s="15" customFormat="1">
      <c r="B409" s="10"/>
      <c r="C409" s="10"/>
      <c r="D409" s="19"/>
      <c r="E409" s="19"/>
      <c r="J409" s="57"/>
      <c r="M409" s="50"/>
      <c r="P409" s="36"/>
      <c r="Q409" s="36"/>
      <c r="R409" s="36"/>
      <c r="S409" s="36"/>
      <c r="T409" s="36"/>
      <c r="U409" s="36"/>
      <c r="V409" s="36"/>
    </row>
    <row r="410" spans="2:22" s="15" customFormat="1">
      <c r="B410" s="10"/>
      <c r="C410" s="10"/>
      <c r="D410" s="19"/>
      <c r="E410" s="19"/>
      <c r="J410" s="57"/>
      <c r="M410" s="50"/>
      <c r="P410" s="36"/>
      <c r="Q410" s="36"/>
      <c r="R410" s="36"/>
      <c r="S410" s="36"/>
      <c r="T410" s="36"/>
      <c r="U410" s="36"/>
      <c r="V410" s="36"/>
    </row>
    <row r="411" spans="2:22" s="15" customFormat="1">
      <c r="B411" s="10"/>
      <c r="C411" s="10"/>
      <c r="D411" s="19"/>
      <c r="E411" s="19"/>
      <c r="J411" s="57"/>
      <c r="M411" s="50"/>
      <c r="P411" s="36"/>
      <c r="Q411" s="36"/>
      <c r="R411" s="36"/>
      <c r="S411" s="36"/>
      <c r="T411" s="36"/>
      <c r="U411" s="36"/>
      <c r="V411" s="36"/>
    </row>
    <row r="412" spans="2:22" s="15" customFormat="1">
      <c r="B412" s="10"/>
      <c r="C412" s="10"/>
      <c r="D412" s="19"/>
      <c r="E412" s="19"/>
      <c r="J412" s="57"/>
      <c r="M412" s="50"/>
      <c r="P412" s="36"/>
      <c r="Q412" s="36"/>
      <c r="R412" s="36"/>
      <c r="S412" s="36"/>
      <c r="T412" s="36"/>
      <c r="U412" s="36"/>
      <c r="V412" s="36"/>
    </row>
    <row r="413" spans="2:22" s="15" customFormat="1">
      <c r="B413" s="10"/>
      <c r="C413" s="10"/>
      <c r="D413" s="19"/>
      <c r="E413" s="19"/>
      <c r="J413" s="57"/>
      <c r="M413" s="50"/>
      <c r="P413" s="36"/>
      <c r="Q413" s="36"/>
      <c r="R413" s="36"/>
      <c r="S413" s="36"/>
      <c r="T413" s="36"/>
      <c r="U413" s="36"/>
      <c r="V413" s="36"/>
    </row>
    <row r="414" spans="2:22" s="15" customFormat="1" ht="121.5" customHeight="1">
      <c r="B414" s="10"/>
      <c r="C414" s="10"/>
      <c r="D414" s="19"/>
      <c r="E414" s="19"/>
      <c r="J414" s="57"/>
      <c r="M414" s="50"/>
      <c r="P414" s="36"/>
      <c r="Q414" s="36"/>
      <c r="R414" s="36"/>
      <c r="S414" s="36"/>
      <c r="T414" s="36"/>
      <c r="U414" s="36"/>
      <c r="V414" s="36"/>
    </row>
    <row r="415" spans="2:22" s="15" customFormat="1">
      <c r="B415" s="10"/>
      <c r="C415" s="10"/>
      <c r="D415" s="19"/>
      <c r="E415" s="19"/>
      <c r="J415" s="57"/>
      <c r="M415" s="50"/>
      <c r="P415" s="36"/>
      <c r="Q415" s="36"/>
      <c r="R415" s="36"/>
      <c r="S415" s="36"/>
      <c r="T415" s="36"/>
      <c r="U415" s="36"/>
      <c r="V415" s="36"/>
    </row>
    <row r="416" spans="2:22" s="15" customFormat="1">
      <c r="B416" s="10"/>
      <c r="C416" s="10"/>
      <c r="D416" s="19"/>
      <c r="E416" s="19"/>
      <c r="J416" s="57"/>
      <c r="M416" s="50"/>
      <c r="P416" s="36"/>
      <c r="Q416" s="36"/>
      <c r="R416" s="36"/>
      <c r="S416" s="36"/>
      <c r="T416" s="36"/>
      <c r="U416" s="36"/>
      <c r="V416" s="36"/>
    </row>
    <row r="417" spans="2:22" s="15" customFormat="1">
      <c r="B417" s="10"/>
      <c r="C417" s="10"/>
      <c r="D417" s="19"/>
      <c r="E417" s="19"/>
      <c r="J417" s="57"/>
      <c r="M417" s="50"/>
      <c r="P417" s="36"/>
      <c r="Q417" s="36"/>
      <c r="R417" s="36"/>
      <c r="S417" s="36"/>
      <c r="T417" s="36"/>
      <c r="U417" s="36"/>
      <c r="V417" s="36"/>
    </row>
    <row r="418" spans="2:22" s="15" customFormat="1">
      <c r="B418" s="10"/>
      <c r="C418" s="10"/>
      <c r="D418" s="19"/>
      <c r="E418" s="19"/>
      <c r="J418" s="57"/>
      <c r="M418" s="50"/>
      <c r="P418" s="36"/>
      <c r="Q418" s="36"/>
      <c r="R418" s="36"/>
      <c r="S418" s="36"/>
      <c r="T418" s="36"/>
      <c r="U418" s="36"/>
      <c r="V418" s="36"/>
    </row>
    <row r="419" spans="2:22" s="15" customFormat="1">
      <c r="B419" s="10"/>
      <c r="C419" s="10"/>
      <c r="D419" s="19"/>
      <c r="E419" s="19"/>
      <c r="J419" s="57"/>
      <c r="M419" s="50"/>
      <c r="P419" s="36"/>
      <c r="Q419" s="36"/>
      <c r="R419" s="36"/>
      <c r="S419" s="36"/>
      <c r="T419" s="36"/>
      <c r="U419" s="36"/>
      <c r="V419" s="36"/>
    </row>
    <row r="420" spans="2:22" s="15" customFormat="1">
      <c r="B420" s="10"/>
      <c r="C420" s="10"/>
      <c r="D420" s="19"/>
      <c r="E420" s="19"/>
      <c r="J420" s="57"/>
      <c r="M420" s="50"/>
      <c r="P420" s="36"/>
      <c r="Q420" s="36"/>
      <c r="R420" s="36"/>
      <c r="S420" s="36"/>
      <c r="T420" s="36"/>
      <c r="U420" s="36"/>
      <c r="V420" s="36"/>
    </row>
    <row r="421" spans="2:22" s="15" customFormat="1">
      <c r="B421" s="10"/>
      <c r="C421" s="10"/>
      <c r="D421" s="19"/>
      <c r="E421" s="19"/>
      <c r="J421" s="57"/>
      <c r="M421" s="50"/>
      <c r="P421" s="36"/>
      <c r="Q421" s="36"/>
      <c r="R421" s="36"/>
      <c r="S421" s="36"/>
      <c r="T421" s="36"/>
      <c r="U421" s="36"/>
      <c r="V421" s="36"/>
    </row>
    <row r="422" spans="2:22" s="15" customFormat="1">
      <c r="B422" s="10"/>
      <c r="C422" s="10"/>
      <c r="D422" s="19"/>
      <c r="E422" s="19"/>
      <c r="J422" s="57"/>
      <c r="M422" s="50"/>
      <c r="P422" s="36"/>
      <c r="Q422" s="36"/>
      <c r="R422" s="36"/>
      <c r="S422" s="36"/>
      <c r="T422" s="36"/>
      <c r="U422" s="36"/>
      <c r="V422" s="36"/>
    </row>
    <row r="423" spans="2:22" s="15" customFormat="1">
      <c r="B423" s="10"/>
      <c r="C423" s="10"/>
      <c r="D423" s="19"/>
      <c r="E423" s="19"/>
      <c r="J423" s="57"/>
      <c r="M423" s="50"/>
      <c r="P423" s="36"/>
      <c r="Q423" s="36"/>
      <c r="R423" s="36"/>
      <c r="S423" s="36"/>
      <c r="T423" s="36"/>
      <c r="U423" s="36"/>
      <c r="V423" s="36"/>
    </row>
    <row r="424" spans="2:22" s="15" customFormat="1">
      <c r="B424" s="10"/>
      <c r="C424" s="10"/>
      <c r="D424" s="19"/>
      <c r="E424" s="19"/>
      <c r="J424" s="57"/>
      <c r="M424" s="50"/>
      <c r="P424" s="36"/>
      <c r="Q424" s="36"/>
      <c r="R424" s="36"/>
      <c r="S424" s="36"/>
      <c r="T424" s="36"/>
      <c r="U424" s="36"/>
      <c r="V424" s="36"/>
    </row>
    <row r="425" spans="2:22" s="15" customFormat="1">
      <c r="B425" s="10"/>
      <c r="C425" s="10"/>
      <c r="D425" s="19"/>
      <c r="E425" s="19"/>
      <c r="J425" s="57"/>
      <c r="M425" s="50"/>
      <c r="P425" s="36"/>
      <c r="Q425" s="36"/>
      <c r="R425" s="36"/>
      <c r="S425" s="36"/>
      <c r="T425" s="36"/>
      <c r="U425" s="36"/>
      <c r="V425" s="36"/>
    </row>
    <row r="426" spans="2:22" s="15" customFormat="1">
      <c r="B426" s="10"/>
      <c r="C426" s="10"/>
      <c r="D426" s="19"/>
      <c r="E426" s="19"/>
      <c r="J426" s="57"/>
      <c r="M426" s="50"/>
      <c r="P426" s="36"/>
      <c r="Q426" s="36"/>
      <c r="R426" s="36"/>
      <c r="S426" s="36"/>
      <c r="T426" s="36"/>
      <c r="U426" s="36"/>
      <c r="V426" s="36"/>
    </row>
    <row r="427" spans="2:22" s="15" customFormat="1">
      <c r="B427" s="10"/>
      <c r="C427" s="10"/>
      <c r="D427" s="19"/>
      <c r="E427" s="19"/>
      <c r="J427" s="57"/>
      <c r="M427" s="50"/>
      <c r="P427" s="36"/>
      <c r="Q427" s="36"/>
      <c r="R427" s="36"/>
      <c r="S427" s="36"/>
      <c r="T427" s="36"/>
      <c r="U427" s="36"/>
      <c r="V427" s="36"/>
    </row>
    <row r="428" spans="2:22" s="15" customFormat="1">
      <c r="B428" s="10"/>
      <c r="C428" s="10"/>
      <c r="D428" s="19"/>
      <c r="E428" s="19"/>
      <c r="J428" s="57"/>
      <c r="M428" s="50"/>
      <c r="P428" s="36"/>
      <c r="Q428" s="36"/>
      <c r="R428" s="36"/>
      <c r="S428" s="36"/>
      <c r="T428" s="36"/>
      <c r="U428" s="36"/>
      <c r="V428" s="36"/>
    </row>
    <row r="429" spans="2:22" s="15" customFormat="1">
      <c r="B429" s="10"/>
      <c r="C429" s="10"/>
      <c r="D429" s="19"/>
      <c r="E429" s="19"/>
      <c r="J429" s="57"/>
      <c r="M429" s="50"/>
      <c r="P429" s="36"/>
      <c r="Q429" s="36"/>
      <c r="R429" s="36"/>
      <c r="S429" s="36"/>
      <c r="T429" s="36"/>
      <c r="U429" s="36"/>
      <c r="V429" s="36"/>
    </row>
    <row r="430" spans="2:22" s="15" customFormat="1">
      <c r="B430" s="10"/>
      <c r="C430" s="10"/>
      <c r="D430" s="19"/>
      <c r="E430" s="19"/>
      <c r="J430" s="57"/>
      <c r="M430" s="50"/>
      <c r="P430" s="36"/>
      <c r="Q430" s="36"/>
      <c r="R430" s="36"/>
      <c r="S430" s="36"/>
      <c r="T430" s="36"/>
      <c r="U430" s="36"/>
      <c r="V430" s="36"/>
    </row>
    <row r="431" spans="2:22" s="15" customFormat="1">
      <c r="B431" s="10"/>
      <c r="C431" s="10"/>
      <c r="D431" s="19"/>
      <c r="E431" s="19"/>
      <c r="J431" s="57"/>
      <c r="M431" s="50"/>
      <c r="P431" s="36"/>
      <c r="Q431" s="36"/>
      <c r="R431" s="36"/>
      <c r="S431" s="36"/>
      <c r="T431" s="36"/>
      <c r="U431" s="36"/>
      <c r="V431" s="36"/>
    </row>
    <row r="432" spans="2:22" s="15" customFormat="1">
      <c r="B432" s="10"/>
      <c r="C432" s="10"/>
      <c r="D432" s="19"/>
      <c r="E432" s="19"/>
      <c r="J432" s="57"/>
      <c r="M432" s="50"/>
      <c r="P432" s="36"/>
      <c r="Q432" s="36"/>
      <c r="R432" s="36"/>
      <c r="S432" s="36"/>
      <c r="T432" s="36"/>
      <c r="U432" s="36"/>
      <c r="V432" s="36"/>
    </row>
    <row r="433" spans="2:22" s="15" customFormat="1">
      <c r="B433" s="10"/>
      <c r="C433" s="10"/>
      <c r="D433" s="19"/>
      <c r="E433" s="19"/>
      <c r="J433" s="57"/>
      <c r="M433" s="50"/>
      <c r="P433" s="36"/>
      <c r="Q433" s="36"/>
      <c r="R433" s="36"/>
      <c r="S433" s="36"/>
      <c r="T433" s="36"/>
      <c r="U433" s="36"/>
      <c r="V433" s="36"/>
    </row>
    <row r="434" spans="2:22" s="15" customFormat="1">
      <c r="B434" s="10"/>
      <c r="C434" s="10"/>
      <c r="D434" s="19"/>
      <c r="E434" s="19"/>
      <c r="J434" s="57"/>
      <c r="M434" s="50"/>
      <c r="P434" s="36"/>
      <c r="Q434" s="36"/>
      <c r="R434" s="36"/>
      <c r="S434" s="36"/>
      <c r="T434" s="36"/>
      <c r="U434" s="36"/>
      <c r="V434" s="36"/>
    </row>
    <row r="435" spans="2:22" s="15" customFormat="1">
      <c r="B435" s="10"/>
      <c r="C435" s="10"/>
      <c r="D435" s="19"/>
      <c r="E435" s="19"/>
      <c r="J435" s="57"/>
      <c r="M435" s="50"/>
      <c r="P435" s="36"/>
      <c r="Q435" s="36"/>
      <c r="R435" s="36"/>
      <c r="S435" s="36"/>
      <c r="T435" s="36"/>
      <c r="U435" s="36"/>
      <c r="V435" s="36"/>
    </row>
    <row r="436" spans="2:22" s="15" customFormat="1">
      <c r="B436" s="10"/>
      <c r="C436" s="10"/>
      <c r="D436" s="19"/>
      <c r="E436" s="19"/>
      <c r="J436" s="57"/>
      <c r="M436" s="50"/>
      <c r="P436" s="36"/>
      <c r="Q436" s="36"/>
      <c r="R436" s="36"/>
      <c r="S436" s="36"/>
      <c r="T436" s="36"/>
      <c r="U436" s="36"/>
      <c r="V436" s="36"/>
    </row>
    <row r="437" spans="2:22" s="15" customFormat="1">
      <c r="B437" s="10"/>
      <c r="C437" s="10"/>
      <c r="D437" s="19"/>
      <c r="E437" s="19"/>
      <c r="J437" s="57"/>
      <c r="M437" s="50"/>
      <c r="P437" s="36"/>
      <c r="Q437" s="36"/>
      <c r="R437" s="36"/>
      <c r="S437" s="36"/>
      <c r="T437" s="36"/>
      <c r="U437" s="36"/>
      <c r="V437" s="36"/>
    </row>
    <row r="438" spans="2:22" s="15" customFormat="1">
      <c r="B438" s="10"/>
      <c r="C438" s="10"/>
      <c r="D438" s="19"/>
      <c r="E438" s="19"/>
      <c r="J438" s="57"/>
      <c r="M438" s="50"/>
      <c r="P438" s="36"/>
      <c r="Q438" s="36"/>
      <c r="R438" s="36"/>
      <c r="S438" s="36"/>
      <c r="T438" s="36"/>
      <c r="U438" s="36"/>
      <c r="V438" s="36"/>
    </row>
    <row r="439" spans="2:22" s="15" customFormat="1">
      <c r="B439" s="10"/>
      <c r="C439" s="10"/>
      <c r="D439" s="19"/>
      <c r="E439" s="19"/>
      <c r="J439" s="57"/>
      <c r="M439" s="50"/>
      <c r="P439" s="36"/>
      <c r="Q439" s="36"/>
      <c r="R439" s="36"/>
      <c r="S439" s="36"/>
      <c r="T439" s="36"/>
      <c r="U439" s="36"/>
      <c r="V439" s="36"/>
    </row>
    <row r="440" spans="2:22" s="15" customFormat="1">
      <c r="B440" s="10"/>
      <c r="C440" s="10"/>
      <c r="D440" s="19"/>
      <c r="E440" s="19"/>
      <c r="J440" s="57"/>
      <c r="M440" s="50"/>
      <c r="P440" s="36"/>
      <c r="Q440" s="36"/>
      <c r="R440" s="36"/>
      <c r="S440" s="36"/>
      <c r="T440" s="36"/>
      <c r="U440" s="36"/>
      <c r="V440" s="36"/>
    </row>
    <row r="441" spans="2:22" s="15" customFormat="1">
      <c r="B441" s="10"/>
      <c r="C441" s="10"/>
      <c r="D441" s="19"/>
      <c r="E441" s="19"/>
      <c r="J441" s="57"/>
      <c r="M441" s="50"/>
      <c r="P441" s="36"/>
      <c r="Q441" s="36"/>
      <c r="R441" s="36"/>
      <c r="S441" s="36"/>
      <c r="T441" s="36"/>
      <c r="U441" s="36"/>
      <c r="V441" s="36"/>
    </row>
    <row r="442" spans="2:22" s="15" customFormat="1">
      <c r="B442" s="10"/>
      <c r="C442" s="10"/>
      <c r="D442" s="19"/>
      <c r="E442" s="19"/>
      <c r="J442" s="57"/>
      <c r="M442" s="50"/>
      <c r="P442" s="36"/>
      <c r="Q442" s="36"/>
      <c r="R442" s="36"/>
      <c r="S442" s="36"/>
      <c r="T442" s="36"/>
      <c r="U442" s="36"/>
      <c r="V442" s="36"/>
    </row>
    <row r="443" spans="2:22" s="15" customFormat="1">
      <c r="B443" s="10"/>
      <c r="C443" s="10"/>
      <c r="D443" s="19"/>
      <c r="E443" s="19"/>
      <c r="J443" s="57"/>
      <c r="M443" s="50"/>
      <c r="P443" s="36"/>
      <c r="Q443" s="36"/>
      <c r="R443" s="36"/>
      <c r="S443" s="36"/>
      <c r="T443" s="36"/>
      <c r="U443" s="36"/>
      <c r="V443" s="36"/>
    </row>
    <row r="444" spans="2:22" s="15" customFormat="1">
      <c r="B444" s="10"/>
      <c r="C444" s="10"/>
      <c r="D444" s="19"/>
      <c r="E444" s="19"/>
      <c r="J444" s="57"/>
      <c r="M444" s="50"/>
      <c r="P444" s="36"/>
      <c r="Q444" s="36"/>
      <c r="R444" s="36"/>
      <c r="S444" s="36"/>
      <c r="T444" s="36"/>
      <c r="U444" s="36"/>
      <c r="V444" s="36"/>
    </row>
    <row r="445" spans="2:22" s="15" customFormat="1">
      <c r="B445" s="10"/>
      <c r="C445" s="10"/>
      <c r="D445" s="19"/>
      <c r="E445" s="19"/>
      <c r="J445" s="57"/>
      <c r="M445" s="50"/>
      <c r="P445" s="36"/>
      <c r="Q445" s="36"/>
      <c r="R445" s="36"/>
      <c r="S445" s="36"/>
      <c r="T445" s="36"/>
      <c r="U445" s="36"/>
      <c r="V445" s="36"/>
    </row>
    <row r="446" spans="2:22" s="15" customFormat="1">
      <c r="B446" s="10"/>
      <c r="C446" s="10"/>
      <c r="D446" s="19"/>
      <c r="E446" s="19"/>
      <c r="J446" s="57"/>
      <c r="M446" s="50"/>
      <c r="P446" s="36"/>
      <c r="Q446" s="36"/>
      <c r="R446" s="36"/>
      <c r="S446" s="36"/>
      <c r="T446" s="36"/>
      <c r="U446" s="36"/>
      <c r="V446" s="36"/>
    </row>
    <row r="447" spans="2:22" s="15" customFormat="1">
      <c r="B447" s="10"/>
      <c r="C447" s="10"/>
      <c r="D447" s="19"/>
      <c r="E447" s="19"/>
      <c r="J447" s="57"/>
      <c r="M447" s="50"/>
      <c r="P447" s="36"/>
      <c r="Q447" s="36"/>
      <c r="R447" s="36"/>
      <c r="S447" s="36"/>
      <c r="T447" s="36"/>
      <c r="U447" s="36"/>
      <c r="V447" s="36"/>
    </row>
    <row r="448" spans="2:22" s="15" customFormat="1" ht="103.5" customHeight="1">
      <c r="B448" s="10"/>
      <c r="C448" s="10"/>
      <c r="D448" s="19"/>
      <c r="E448" s="19"/>
      <c r="J448" s="57"/>
      <c r="M448" s="50"/>
      <c r="P448" s="36"/>
      <c r="Q448" s="36"/>
      <c r="R448" s="36"/>
      <c r="S448" s="36"/>
      <c r="T448" s="36"/>
      <c r="U448" s="36"/>
      <c r="V448" s="36"/>
    </row>
    <row r="449" spans="2:22" s="15" customFormat="1">
      <c r="B449" s="10"/>
      <c r="C449" s="10"/>
      <c r="D449" s="19"/>
      <c r="E449" s="19"/>
      <c r="J449" s="57"/>
      <c r="M449" s="50"/>
      <c r="P449" s="36"/>
      <c r="Q449" s="36"/>
      <c r="R449" s="36"/>
      <c r="S449" s="36"/>
      <c r="T449" s="36"/>
      <c r="U449" s="36"/>
      <c r="V449" s="36"/>
    </row>
    <row r="450" spans="2:22" s="15" customFormat="1">
      <c r="B450" s="10"/>
      <c r="C450" s="10"/>
      <c r="D450" s="19"/>
      <c r="E450" s="19"/>
      <c r="J450" s="57"/>
      <c r="M450" s="50"/>
      <c r="P450" s="36"/>
      <c r="Q450" s="36"/>
      <c r="R450" s="36"/>
      <c r="S450" s="36"/>
      <c r="T450" s="36"/>
      <c r="U450" s="36"/>
      <c r="V450" s="36"/>
    </row>
    <row r="451" spans="2:22" s="15" customFormat="1">
      <c r="B451" s="10"/>
      <c r="C451" s="10"/>
      <c r="D451" s="19"/>
      <c r="E451" s="19"/>
      <c r="J451" s="57"/>
      <c r="M451" s="50"/>
      <c r="P451" s="36"/>
      <c r="Q451" s="36"/>
      <c r="R451" s="36"/>
      <c r="S451" s="36"/>
      <c r="T451" s="36"/>
      <c r="U451" s="36"/>
      <c r="V451" s="36"/>
    </row>
    <row r="452" spans="2:22" s="15" customFormat="1">
      <c r="B452" s="10"/>
      <c r="C452" s="10"/>
      <c r="D452" s="19"/>
      <c r="E452" s="19"/>
      <c r="J452" s="57"/>
      <c r="M452" s="50"/>
      <c r="P452" s="36"/>
      <c r="Q452" s="36"/>
      <c r="R452" s="36"/>
      <c r="S452" s="36"/>
      <c r="T452" s="36"/>
      <c r="U452" s="36"/>
      <c r="V452" s="36"/>
    </row>
    <row r="453" spans="2:22" s="15" customFormat="1">
      <c r="B453" s="10"/>
      <c r="C453" s="10"/>
      <c r="D453" s="19"/>
      <c r="E453" s="19"/>
      <c r="J453" s="57"/>
      <c r="M453" s="50"/>
      <c r="P453" s="36"/>
      <c r="Q453" s="36"/>
      <c r="R453" s="36"/>
      <c r="S453" s="36"/>
      <c r="T453" s="36"/>
      <c r="U453" s="36"/>
      <c r="V453" s="36"/>
    </row>
    <row r="454" spans="2:22" s="15" customFormat="1">
      <c r="B454" s="10"/>
      <c r="C454" s="10"/>
      <c r="D454" s="19"/>
      <c r="E454" s="19"/>
      <c r="J454" s="57"/>
      <c r="M454" s="50"/>
      <c r="P454" s="36"/>
      <c r="Q454" s="36"/>
      <c r="R454" s="36"/>
      <c r="S454" s="36"/>
      <c r="T454" s="36"/>
      <c r="U454" s="36"/>
      <c r="V454" s="36"/>
    </row>
    <row r="455" spans="2:22" s="15" customFormat="1">
      <c r="B455" s="10"/>
      <c r="C455" s="10"/>
      <c r="D455" s="19"/>
      <c r="E455" s="19"/>
      <c r="J455" s="57"/>
      <c r="M455" s="50"/>
      <c r="P455" s="36"/>
      <c r="Q455" s="36"/>
      <c r="R455" s="36"/>
      <c r="S455" s="36"/>
      <c r="T455" s="36"/>
      <c r="U455" s="36"/>
      <c r="V455" s="36"/>
    </row>
    <row r="456" spans="2:22" s="15" customFormat="1">
      <c r="B456" s="10"/>
      <c r="C456" s="10"/>
      <c r="D456" s="19"/>
      <c r="E456" s="19"/>
      <c r="J456" s="57"/>
      <c r="M456" s="50"/>
      <c r="P456" s="36"/>
      <c r="Q456" s="36"/>
      <c r="R456" s="36"/>
      <c r="S456" s="36"/>
      <c r="T456" s="36"/>
      <c r="U456" s="36"/>
      <c r="V456" s="36"/>
    </row>
    <row r="457" spans="2:22" s="15" customFormat="1">
      <c r="B457" s="10"/>
      <c r="C457" s="10"/>
      <c r="D457" s="19"/>
      <c r="E457" s="19"/>
      <c r="J457" s="57"/>
      <c r="M457" s="50"/>
      <c r="P457" s="36"/>
      <c r="Q457" s="36"/>
      <c r="R457" s="36"/>
      <c r="S457" s="36"/>
      <c r="T457" s="36"/>
      <c r="U457" s="36"/>
      <c r="V457" s="36"/>
    </row>
    <row r="458" spans="2:22" s="15" customFormat="1">
      <c r="B458" s="10"/>
      <c r="C458" s="10"/>
      <c r="D458" s="19"/>
      <c r="E458" s="19"/>
      <c r="J458" s="57"/>
      <c r="M458" s="50"/>
      <c r="P458" s="36"/>
      <c r="Q458" s="36"/>
      <c r="R458" s="36"/>
      <c r="S458" s="36"/>
      <c r="T458" s="36"/>
      <c r="U458" s="36"/>
      <c r="V458" s="36"/>
    </row>
    <row r="459" spans="2:22" s="15" customFormat="1">
      <c r="B459" s="10"/>
      <c r="C459" s="10"/>
      <c r="D459" s="19"/>
      <c r="E459" s="19"/>
      <c r="J459" s="57"/>
      <c r="M459" s="50"/>
      <c r="P459" s="36"/>
      <c r="Q459" s="36"/>
      <c r="R459" s="36"/>
      <c r="S459" s="36"/>
      <c r="T459" s="36"/>
      <c r="U459" s="36"/>
      <c r="V459" s="36"/>
    </row>
    <row r="460" spans="2:22" s="15" customFormat="1">
      <c r="B460" s="10"/>
      <c r="C460" s="10"/>
      <c r="D460" s="19"/>
      <c r="E460" s="19"/>
      <c r="J460" s="57"/>
      <c r="M460" s="50"/>
      <c r="P460" s="36"/>
      <c r="Q460" s="36"/>
      <c r="R460" s="36"/>
      <c r="S460" s="36"/>
      <c r="T460" s="36"/>
      <c r="U460" s="36"/>
      <c r="V460" s="36"/>
    </row>
    <row r="461" spans="2:22" s="15" customFormat="1" ht="97.5" customHeight="1">
      <c r="B461" s="10"/>
      <c r="C461" s="10"/>
      <c r="D461" s="19"/>
      <c r="E461" s="19"/>
      <c r="J461" s="57"/>
      <c r="M461" s="50"/>
      <c r="P461" s="36"/>
      <c r="Q461" s="36"/>
      <c r="R461" s="36"/>
      <c r="S461" s="36"/>
      <c r="T461" s="36"/>
      <c r="U461" s="36"/>
      <c r="V461" s="36"/>
    </row>
    <row r="462" spans="2:22" s="15" customFormat="1">
      <c r="B462" s="10"/>
      <c r="C462" s="10"/>
      <c r="D462" s="19"/>
      <c r="E462" s="19"/>
      <c r="J462" s="57"/>
      <c r="M462" s="50"/>
      <c r="P462" s="36"/>
      <c r="Q462" s="36"/>
      <c r="R462" s="36"/>
      <c r="S462" s="36"/>
      <c r="T462" s="36"/>
      <c r="U462" s="36"/>
      <c r="V462" s="36"/>
    </row>
    <row r="463" spans="2:22" s="15" customFormat="1" ht="75" customHeight="1">
      <c r="B463" s="10"/>
      <c r="C463" s="10"/>
      <c r="D463" s="19"/>
      <c r="E463" s="19"/>
      <c r="J463" s="57"/>
      <c r="M463" s="50"/>
      <c r="P463" s="36"/>
      <c r="Q463" s="36"/>
      <c r="R463" s="36"/>
      <c r="S463" s="36"/>
      <c r="T463" s="36"/>
      <c r="U463" s="36"/>
      <c r="V463" s="36"/>
    </row>
    <row r="464" spans="2:22" s="15" customFormat="1">
      <c r="B464" s="10"/>
      <c r="C464" s="10"/>
      <c r="D464" s="19"/>
      <c r="E464" s="19"/>
      <c r="J464" s="57"/>
      <c r="M464" s="50"/>
      <c r="P464" s="36"/>
      <c r="Q464" s="36"/>
      <c r="R464" s="36"/>
      <c r="S464" s="36"/>
      <c r="T464" s="36"/>
      <c r="U464" s="36"/>
      <c r="V464" s="36"/>
    </row>
    <row r="465" spans="2:22" s="15" customFormat="1">
      <c r="B465" s="10"/>
      <c r="C465" s="10"/>
      <c r="D465" s="19"/>
      <c r="E465" s="19"/>
      <c r="J465" s="57"/>
      <c r="M465" s="50"/>
      <c r="P465" s="36"/>
      <c r="Q465" s="36"/>
      <c r="R465" s="36"/>
      <c r="S465" s="36"/>
      <c r="T465" s="36"/>
      <c r="U465" s="36"/>
      <c r="V465" s="36"/>
    </row>
    <row r="466" spans="2:22" s="15" customFormat="1">
      <c r="B466" s="10"/>
      <c r="C466" s="10"/>
      <c r="D466" s="19"/>
      <c r="E466" s="19"/>
      <c r="J466" s="57"/>
      <c r="M466" s="50"/>
      <c r="P466" s="36"/>
      <c r="Q466" s="36"/>
      <c r="R466" s="36"/>
      <c r="S466" s="36"/>
      <c r="T466" s="36"/>
      <c r="U466" s="36"/>
      <c r="V466" s="36"/>
    </row>
    <row r="467" spans="2:22" s="15" customFormat="1">
      <c r="B467" s="10"/>
      <c r="C467" s="10"/>
      <c r="D467" s="19"/>
      <c r="E467" s="19"/>
      <c r="J467" s="57"/>
      <c r="M467" s="50"/>
      <c r="P467" s="36"/>
      <c r="Q467" s="36"/>
      <c r="R467" s="36"/>
      <c r="S467" s="36"/>
      <c r="T467" s="36"/>
      <c r="U467" s="36"/>
      <c r="V467" s="36"/>
    </row>
    <row r="468" spans="2:22" s="15" customFormat="1">
      <c r="B468" s="10"/>
      <c r="C468" s="10"/>
      <c r="D468" s="19"/>
      <c r="E468" s="19"/>
      <c r="J468" s="57"/>
      <c r="M468" s="50"/>
      <c r="P468" s="36"/>
      <c r="Q468" s="36"/>
      <c r="R468" s="36"/>
      <c r="S468" s="36"/>
      <c r="T468" s="36"/>
      <c r="U468" s="36"/>
      <c r="V468" s="36"/>
    </row>
    <row r="469" spans="2:22" s="15" customFormat="1">
      <c r="B469" s="10"/>
      <c r="C469" s="10"/>
      <c r="D469" s="19"/>
      <c r="E469" s="19"/>
      <c r="J469" s="57"/>
      <c r="M469" s="50"/>
      <c r="P469" s="36"/>
      <c r="Q469" s="36"/>
      <c r="R469" s="36"/>
      <c r="S469" s="36"/>
      <c r="T469" s="36"/>
      <c r="U469" s="36"/>
      <c r="V469" s="36"/>
    </row>
    <row r="470" spans="2:22" s="15" customFormat="1">
      <c r="B470" s="10"/>
      <c r="C470" s="10"/>
      <c r="D470" s="19"/>
      <c r="E470" s="19"/>
      <c r="J470" s="57"/>
      <c r="M470" s="50"/>
      <c r="P470" s="36"/>
      <c r="Q470" s="36"/>
      <c r="R470" s="36"/>
      <c r="S470" s="36"/>
      <c r="T470" s="36"/>
      <c r="U470" s="36"/>
      <c r="V470" s="36"/>
    </row>
    <row r="471" spans="2:22" s="15" customFormat="1">
      <c r="B471" s="10"/>
      <c r="C471" s="10"/>
      <c r="D471" s="19"/>
      <c r="E471" s="19"/>
      <c r="J471" s="57"/>
      <c r="M471" s="50"/>
      <c r="P471" s="36"/>
      <c r="Q471" s="36"/>
      <c r="R471" s="36"/>
      <c r="S471" s="36"/>
      <c r="T471" s="36"/>
      <c r="U471" s="36"/>
      <c r="V471" s="36"/>
    </row>
    <row r="472" spans="2:22" s="15" customFormat="1">
      <c r="B472" s="10"/>
      <c r="C472" s="10"/>
      <c r="D472" s="19"/>
      <c r="E472" s="19"/>
      <c r="J472" s="57"/>
      <c r="M472" s="50"/>
      <c r="P472" s="36"/>
      <c r="Q472" s="36"/>
      <c r="R472" s="36"/>
      <c r="S472" s="36"/>
      <c r="T472" s="36"/>
      <c r="U472" s="36"/>
      <c r="V472" s="36"/>
    </row>
    <row r="473" spans="2:22" s="15" customFormat="1">
      <c r="B473" s="10"/>
      <c r="C473" s="10"/>
      <c r="D473" s="19"/>
      <c r="E473" s="19"/>
      <c r="J473" s="57"/>
      <c r="M473" s="50"/>
      <c r="P473" s="36"/>
      <c r="Q473" s="36"/>
      <c r="R473" s="36"/>
      <c r="S473" s="36"/>
      <c r="T473" s="36"/>
      <c r="U473" s="36"/>
      <c r="V473" s="36"/>
    </row>
    <row r="474" spans="2:22" s="15" customFormat="1" ht="121.5" customHeight="1">
      <c r="B474" s="10"/>
      <c r="C474" s="10"/>
      <c r="D474" s="19"/>
      <c r="E474" s="19"/>
      <c r="J474" s="57"/>
      <c r="M474" s="50"/>
      <c r="P474" s="36"/>
      <c r="Q474" s="36"/>
      <c r="R474" s="36"/>
      <c r="S474" s="36"/>
      <c r="T474" s="36"/>
      <c r="U474" s="36"/>
      <c r="V474" s="36"/>
    </row>
    <row r="475" spans="2:22" s="15" customFormat="1">
      <c r="B475" s="10"/>
      <c r="C475" s="10"/>
      <c r="D475" s="19"/>
      <c r="E475" s="19"/>
      <c r="J475" s="57"/>
      <c r="M475" s="50"/>
      <c r="P475" s="36"/>
      <c r="Q475" s="36"/>
      <c r="R475" s="36"/>
      <c r="S475" s="36"/>
      <c r="T475" s="36"/>
      <c r="U475" s="36"/>
      <c r="V475" s="36"/>
    </row>
    <row r="476" spans="2:22" s="15" customFormat="1">
      <c r="B476" s="10"/>
      <c r="C476" s="10"/>
      <c r="D476" s="19"/>
      <c r="E476" s="19"/>
      <c r="J476" s="57"/>
      <c r="M476" s="50"/>
      <c r="P476" s="36"/>
      <c r="Q476" s="36"/>
      <c r="R476" s="36"/>
      <c r="S476" s="36"/>
      <c r="T476" s="36"/>
      <c r="U476" s="36"/>
      <c r="V476" s="36"/>
    </row>
    <row r="477" spans="2:22" s="15" customFormat="1">
      <c r="B477" s="10"/>
      <c r="C477" s="10"/>
      <c r="D477" s="19"/>
      <c r="E477" s="19"/>
      <c r="J477" s="57"/>
      <c r="M477" s="50"/>
      <c r="P477" s="36"/>
      <c r="Q477" s="36"/>
      <c r="R477" s="36"/>
      <c r="S477" s="36"/>
      <c r="T477" s="36"/>
      <c r="U477" s="36"/>
      <c r="V477" s="36"/>
    </row>
    <row r="478" spans="2:22" s="15" customFormat="1">
      <c r="B478" s="10"/>
      <c r="C478" s="10"/>
      <c r="D478" s="19"/>
      <c r="E478" s="19"/>
      <c r="J478" s="57"/>
      <c r="M478" s="50"/>
      <c r="P478" s="36"/>
      <c r="Q478" s="36"/>
      <c r="R478" s="36"/>
      <c r="S478" s="36"/>
      <c r="T478" s="36"/>
      <c r="U478" s="36"/>
      <c r="V478" s="36"/>
    </row>
    <row r="479" spans="2:22" s="15" customFormat="1">
      <c r="B479" s="10"/>
      <c r="C479" s="10"/>
      <c r="D479" s="19"/>
      <c r="E479" s="19"/>
      <c r="J479" s="57"/>
      <c r="M479" s="50"/>
      <c r="P479" s="36"/>
      <c r="Q479" s="36"/>
      <c r="R479" s="36"/>
      <c r="S479" s="36"/>
      <c r="T479" s="36"/>
      <c r="U479" s="36"/>
      <c r="V479" s="36"/>
    </row>
    <row r="480" spans="2:22" s="15" customFormat="1">
      <c r="B480" s="10"/>
      <c r="C480" s="10"/>
      <c r="D480" s="19"/>
      <c r="E480" s="19"/>
      <c r="J480" s="57"/>
      <c r="M480" s="50"/>
      <c r="P480" s="36"/>
      <c r="Q480" s="36"/>
      <c r="R480" s="36"/>
      <c r="S480" s="36"/>
      <c r="T480" s="36"/>
      <c r="U480" s="36"/>
      <c r="V480" s="36"/>
    </row>
    <row r="481" spans="2:22" s="15" customFormat="1">
      <c r="B481" s="10"/>
      <c r="C481" s="10"/>
      <c r="D481" s="19"/>
      <c r="E481" s="19"/>
      <c r="J481" s="57"/>
      <c r="M481" s="50"/>
      <c r="P481" s="36"/>
      <c r="Q481" s="36"/>
      <c r="R481" s="36"/>
      <c r="S481" s="36"/>
      <c r="T481" s="36"/>
      <c r="U481" s="36"/>
      <c r="V481" s="36"/>
    </row>
    <row r="482" spans="2:22" s="15" customFormat="1">
      <c r="B482" s="10"/>
      <c r="C482" s="10"/>
      <c r="D482" s="19"/>
      <c r="E482" s="19"/>
      <c r="J482" s="57"/>
      <c r="M482" s="50"/>
      <c r="P482" s="36"/>
      <c r="Q482" s="36"/>
      <c r="R482" s="36"/>
      <c r="S482" s="36"/>
      <c r="T482" s="36"/>
      <c r="U482" s="36"/>
      <c r="V482" s="36"/>
    </row>
    <row r="483" spans="2:22" s="15" customFormat="1">
      <c r="B483" s="10"/>
      <c r="C483" s="10"/>
      <c r="D483" s="19"/>
      <c r="E483" s="19"/>
      <c r="J483" s="57"/>
      <c r="M483" s="50"/>
      <c r="P483" s="36"/>
      <c r="Q483" s="36"/>
      <c r="R483" s="36"/>
      <c r="S483" s="36"/>
      <c r="T483" s="36"/>
      <c r="U483" s="36"/>
      <c r="V483" s="36"/>
    </row>
    <row r="484" spans="2:22" s="15" customFormat="1">
      <c r="B484" s="10"/>
      <c r="C484" s="10"/>
      <c r="D484" s="19"/>
      <c r="E484" s="19"/>
      <c r="J484" s="57"/>
      <c r="M484" s="50"/>
      <c r="P484" s="36"/>
      <c r="Q484" s="36"/>
      <c r="R484" s="36"/>
      <c r="S484" s="36"/>
      <c r="T484" s="36"/>
      <c r="U484" s="36"/>
      <c r="V484" s="36"/>
    </row>
  </sheetData>
  <sheetProtection password="A1F5" sheet="1" sort="0" autoFilter="0"/>
  <phoneticPr fontId="1"/>
  <dataValidations count="4">
    <dataValidation type="whole" operator="greaterThanOrEqual" allowBlank="1" showInputMessage="1" showErrorMessage="1" sqref="C14">
      <formula1>0</formula1>
    </dataValidation>
    <dataValidation type="list" allowBlank="1" showInputMessage="1" showErrorMessage="1" sqref="C11">
      <formula1>#REF!</formula1>
    </dataValidation>
    <dataValidation type="list" errorStyle="warning" allowBlank="1" showInputMessage="1" sqref="C12">
      <formula1>INDIRECT(VLOOKUP($C$11,#REF!,3,FALSE))</formula1>
    </dataValidation>
    <dataValidation type="list" errorStyle="warning" allowBlank="1" showInputMessage="1" sqref="C13">
      <formula1>INDIRECT(VLOOKUP($C$11&amp;$C$12,#REF!,3,FALSE))</formula1>
    </dataValidation>
  </dataValidations>
  <pageMargins left="0.70866141732283472" right="0.70866141732283472" top="1.7322834645669292" bottom="0.74803149606299213" header="1.1023622047244095" footer="0.31496062992125984"/>
  <pageSetup paperSize="9" fitToHeight="10" orientation="landscape" verticalDpi="300" r:id="rId1"/>
  <headerFooter>
    <oddHeader>&amp;A</oddHeader>
    <oddFooter>&amp;P ページ</oddFooter>
  </headerFooter>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dimension ref="A1:BH115"/>
  <sheetViews>
    <sheetView showGridLines="0" view="pageBreakPreview" zoomScaleNormal="100" zoomScaleSheetLayoutView="100" workbookViewId="0">
      <selection activeCell="D4" sqref="D4:J6"/>
    </sheetView>
  </sheetViews>
  <sheetFormatPr defaultColWidth="9" defaultRowHeight="13.5"/>
  <cols>
    <col min="1" max="2" width="2.875" style="3" customWidth="1"/>
    <col min="3" max="3" width="4" style="3" customWidth="1"/>
    <col min="4" max="4" width="2.875" style="3" customWidth="1"/>
    <col min="5" max="5" width="3.125" style="3" customWidth="1"/>
    <col min="6" max="15" width="2.875" style="3" customWidth="1"/>
    <col min="16" max="17" width="6.875" style="3" customWidth="1"/>
    <col min="18" max="21" width="2.875" style="3" customWidth="1"/>
    <col min="22" max="22" width="3.875" style="3" customWidth="1"/>
    <col min="23" max="23" width="5" style="3" customWidth="1"/>
    <col min="24" max="40" width="2.875" style="3" customWidth="1"/>
    <col min="41" max="41" width="4.25" style="3" customWidth="1"/>
    <col min="42" max="48" width="2.875" style="3" customWidth="1"/>
    <col min="49" max="49" width="0.875" style="3" customWidth="1"/>
    <col min="50" max="50" width="9" style="3"/>
    <col min="51" max="51" width="17.75" style="3" hidden="1" customWidth="1"/>
    <col min="52" max="52" width="39.25" style="3" hidden="1" customWidth="1"/>
    <col min="53" max="53" width="9" style="3" hidden="1" customWidth="1"/>
    <col min="54" max="54" width="11.75" style="3" hidden="1" customWidth="1"/>
    <col min="55" max="55" width="9.75" style="3" hidden="1" customWidth="1"/>
    <col min="56" max="56" width="9" style="3" hidden="1" customWidth="1"/>
    <col min="57" max="57" width="17.25" style="3" hidden="1" customWidth="1"/>
    <col min="58" max="60" width="9" style="3" hidden="1" customWidth="1"/>
    <col min="61" max="61" width="9" style="3" customWidth="1"/>
    <col min="62" max="16384" width="9" style="3"/>
  </cols>
  <sheetData>
    <row r="1" spans="1:52" s="21" customFormat="1" ht="21.75" customHeight="1">
      <c r="A1" s="22" t="s">
        <v>570</v>
      </c>
    </row>
    <row r="2" spans="1:52" ht="21.75" customHeight="1">
      <c r="A2" s="3" t="s">
        <v>571</v>
      </c>
    </row>
    <row r="3" spans="1:52" ht="21.75" customHeight="1" thickBot="1">
      <c r="A3" s="3" t="s">
        <v>572</v>
      </c>
    </row>
    <row r="4" spans="1:52" ht="9.9499999999999993" customHeight="1">
      <c r="A4" s="316"/>
      <c r="B4" s="313"/>
      <c r="C4" s="313"/>
      <c r="D4" s="673" t="str">
        <f>IF('【入力用】入力用フォーム '!C8&amp;""&lt;&gt;0,'【入力用】入力用フォーム '!C8&amp;"","")</f>
        <v/>
      </c>
      <c r="E4" s="673"/>
      <c r="F4" s="673"/>
      <c r="G4" s="673"/>
      <c r="H4" s="673"/>
      <c r="I4" s="673"/>
      <c r="J4" s="674"/>
      <c r="K4" s="310"/>
      <c r="L4" s="141"/>
      <c r="M4" s="141"/>
      <c r="N4" s="141"/>
      <c r="O4" s="673" t="str">
        <f>IF('【入力用】入力用フォーム '!C15&amp;""&lt;&gt;0,'【入力用】入力用フォーム '!C15&amp;"","")</f>
        <v/>
      </c>
      <c r="P4" s="673"/>
      <c r="Q4" s="673"/>
      <c r="R4" s="673"/>
      <c r="S4" s="673"/>
      <c r="T4" s="673"/>
      <c r="U4" s="673"/>
      <c r="V4" s="674"/>
      <c r="W4" s="310"/>
      <c r="X4" s="141"/>
      <c r="Y4" s="141"/>
      <c r="Z4" s="141"/>
      <c r="AA4" s="673" t="str">
        <f>IF('【入力用】入力用フォーム '!C16&amp;""&lt;&gt;0,'【入力用】入力用フォーム '!C16&amp;"","")</f>
        <v/>
      </c>
      <c r="AB4" s="673"/>
      <c r="AC4" s="673"/>
      <c r="AD4" s="673"/>
      <c r="AE4" s="673"/>
      <c r="AF4" s="673"/>
      <c r="AG4" s="673"/>
      <c r="AH4" s="673"/>
      <c r="AI4" s="673"/>
      <c r="AJ4" s="674"/>
      <c r="AK4" s="310"/>
      <c r="AL4" s="141"/>
      <c r="AM4" s="141"/>
      <c r="AN4" s="141"/>
      <c r="AO4" s="141"/>
      <c r="AP4" s="673" t="str">
        <f>IF('【入力用】入力用フォーム '!C17&amp;""&lt;&gt;0,'【入力用】入力用フォーム '!C17&amp;"","")</f>
        <v/>
      </c>
      <c r="AQ4" s="673"/>
      <c r="AR4" s="673"/>
      <c r="AS4" s="673"/>
      <c r="AT4" s="673"/>
      <c r="AU4" s="673"/>
      <c r="AV4" s="673"/>
      <c r="AW4" s="674"/>
    </row>
    <row r="5" spans="1:52">
      <c r="A5" s="23" t="s">
        <v>47</v>
      </c>
      <c r="D5" s="675"/>
      <c r="E5" s="675"/>
      <c r="F5" s="675"/>
      <c r="G5" s="675"/>
      <c r="H5" s="675"/>
      <c r="I5" s="675"/>
      <c r="J5" s="676"/>
      <c r="K5" s="23" t="s">
        <v>404</v>
      </c>
      <c r="O5" s="675"/>
      <c r="P5" s="675"/>
      <c r="Q5" s="675"/>
      <c r="R5" s="675"/>
      <c r="S5" s="675"/>
      <c r="T5" s="675"/>
      <c r="U5" s="675"/>
      <c r="V5" s="676"/>
      <c r="W5" s="23" t="s">
        <v>573</v>
      </c>
      <c r="AA5" s="675"/>
      <c r="AB5" s="675"/>
      <c r="AC5" s="675"/>
      <c r="AD5" s="675"/>
      <c r="AE5" s="675"/>
      <c r="AF5" s="675"/>
      <c r="AG5" s="675"/>
      <c r="AH5" s="675"/>
      <c r="AI5" s="675"/>
      <c r="AJ5" s="676"/>
      <c r="AK5" s="23" t="s">
        <v>405</v>
      </c>
      <c r="AP5" s="675"/>
      <c r="AQ5" s="675"/>
      <c r="AR5" s="675"/>
      <c r="AS5" s="675"/>
      <c r="AT5" s="675"/>
      <c r="AU5" s="675"/>
      <c r="AV5" s="675"/>
      <c r="AW5" s="676"/>
    </row>
    <row r="6" spans="1:52" ht="9.9499999999999993" customHeight="1" thickBot="1">
      <c r="A6" s="69"/>
      <c r="B6" s="24"/>
      <c r="C6" s="24"/>
      <c r="D6" s="677"/>
      <c r="E6" s="677"/>
      <c r="F6" s="677"/>
      <c r="G6" s="677"/>
      <c r="H6" s="677"/>
      <c r="I6" s="677"/>
      <c r="J6" s="678"/>
      <c r="K6" s="25"/>
      <c r="L6" s="4"/>
      <c r="M6" s="4"/>
      <c r="N6" s="4"/>
      <c r="O6" s="677"/>
      <c r="P6" s="677"/>
      <c r="Q6" s="677"/>
      <c r="R6" s="677"/>
      <c r="S6" s="677"/>
      <c r="T6" s="677"/>
      <c r="U6" s="677"/>
      <c r="V6" s="678"/>
      <c r="W6" s="25"/>
      <c r="X6" s="4"/>
      <c r="Y6" s="4"/>
      <c r="Z6" s="4"/>
      <c r="AA6" s="677"/>
      <c r="AB6" s="677"/>
      <c r="AC6" s="677"/>
      <c r="AD6" s="677"/>
      <c r="AE6" s="677"/>
      <c r="AF6" s="677"/>
      <c r="AG6" s="677"/>
      <c r="AH6" s="677"/>
      <c r="AI6" s="677"/>
      <c r="AJ6" s="678"/>
      <c r="AK6" s="25"/>
      <c r="AL6" s="4"/>
      <c r="AM6" s="4"/>
      <c r="AN6" s="4"/>
      <c r="AO6" s="4"/>
      <c r="AP6" s="677"/>
      <c r="AQ6" s="677"/>
      <c r="AR6" s="677"/>
      <c r="AS6" s="677"/>
      <c r="AT6" s="677"/>
      <c r="AU6" s="677"/>
      <c r="AV6" s="677"/>
      <c r="AW6" s="678"/>
    </row>
    <row r="7" spans="1:52">
      <c r="A7" s="671" t="s">
        <v>574</v>
      </c>
      <c r="B7" s="672"/>
      <c r="C7" s="672"/>
      <c r="D7" s="672"/>
      <c r="E7" s="313"/>
      <c r="F7" s="141"/>
      <c r="G7" s="141"/>
      <c r="H7" s="141"/>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c r="AJ7" s="141"/>
      <c r="AK7" s="141"/>
      <c r="AL7" s="141"/>
      <c r="AM7" s="141"/>
      <c r="AN7" s="141"/>
      <c r="AO7" s="141"/>
      <c r="AP7" s="141"/>
      <c r="AQ7" s="141"/>
      <c r="AR7" s="141"/>
      <c r="AS7" s="141"/>
      <c r="AT7" s="141"/>
      <c r="AU7" s="141"/>
      <c r="AV7" s="141"/>
      <c r="AW7" s="311"/>
    </row>
    <row r="8" spans="1:52" ht="0.6" customHeight="1" thickBot="1">
      <c r="A8" s="27"/>
      <c r="B8" s="4"/>
      <c r="C8" s="4"/>
      <c r="D8" s="4"/>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26"/>
    </row>
    <row r="9" spans="1:52" ht="16.5" customHeight="1" thickBot="1">
      <c r="A9" s="3" t="s">
        <v>575</v>
      </c>
    </row>
    <row r="10" spans="1:52" ht="37.5" customHeight="1">
      <c r="A10" s="310">
        <v>1</v>
      </c>
      <c r="B10" s="317" t="s">
        <v>576</v>
      </c>
      <c r="C10" s="318"/>
      <c r="D10" s="572" t="str">
        <f>IF('【入出力用】様式A-6(1例目)'!D11&lt;&gt;0,'【入出力用】様式A-6(1例目)'!D11,"")</f>
        <v/>
      </c>
      <c r="E10" s="572"/>
      <c r="F10" s="572"/>
      <c r="G10" s="572"/>
      <c r="H10" s="318" t="s">
        <v>577</v>
      </c>
      <c r="I10" s="318"/>
      <c r="J10" s="317" t="s">
        <v>578</v>
      </c>
      <c r="K10" s="318"/>
      <c r="L10" s="318"/>
      <c r="M10" s="319"/>
      <c r="N10" s="679" t="str">
        <f>IF('【入出力用】様式A-6(1例目)'!R11&lt;&gt;"",'【入出力用】様式A-6(1例目)'!R11,"")</f>
        <v/>
      </c>
      <c r="O10" s="679"/>
      <c r="P10" s="679"/>
      <c r="Q10" s="318" t="s">
        <v>579</v>
      </c>
      <c r="R10" s="317" t="s">
        <v>580</v>
      </c>
      <c r="S10" s="318"/>
      <c r="T10" s="318"/>
      <c r="U10" s="679" t="str">
        <f>IF('【入出力用】様式A-6(1例目)'!K11&lt;&gt;"",'【入出力用】様式A-6(1例目)'!K11,"")</f>
        <v/>
      </c>
      <c r="V10" s="679"/>
      <c r="W10" s="679"/>
      <c r="X10" s="318" t="s">
        <v>581</v>
      </c>
      <c r="Y10" s="318"/>
      <c r="Z10" s="317" t="s">
        <v>434</v>
      </c>
      <c r="AA10" s="318"/>
      <c r="AB10" s="318"/>
      <c r="AC10" s="668" t="str">
        <f>IF('【入出力用】様式A-6(1例目)'!Y11="","",'【入出力用】様式A-6(1例目)'!Y11)</f>
        <v/>
      </c>
      <c r="AD10" s="668"/>
      <c r="AE10" s="668"/>
      <c r="AF10" s="668"/>
      <c r="AG10" s="668"/>
      <c r="AH10" s="668"/>
      <c r="AI10" s="668"/>
      <c r="AJ10" s="668"/>
      <c r="AK10" s="668"/>
      <c r="AL10" s="668"/>
      <c r="AM10" s="668"/>
      <c r="AN10" s="668"/>
      <c r="AO10" s="668"/>
      <c r="AP10" s="668"/>
      <c r="AQ10" s="668"/>
      <c r="AR10" s="668"/>
      <c r="AS10" s="668"/>
      <c r="AT10" s="668"/>
      <c r="AU10" s="668"/>
      <c r="AV10" s="668"/>
      <c r="AW10" s="320"/>
    </row>
    <row r="11" spans="1:52" ht="37.5" customHeight="1">
      <c r="A11" s="23"/>
      <c r="B11" s="71" t="s">
        <v>582</v>
      </c>
      <c r="C11" s="72"/>
      <c r="D11" s="72"/>
      <c r="E11" s="72"/>
      <c r="F11" s="72"/>
      <c r="G11" s="72"/>
      <c r="H11" s="664" t="str">
        <f>IF('【入出力用】様式A-6(1例目)'!H12&lt;&gt;0,'【入出力用】様式A-6(1例目)'!H12,"")</f>
        <v/>
      </c>
      <c r="I11" s="664"/>
      <c r="J11" s="664"/>
      <c r="K11" s="664"/>
      <c r="L11" s="664"/>
      <c r="M11" s="664"/>
      <c r="N11" s="664"/>
      <c r="O11" s="664"/>
      <c r="P11" s="664"/>
      <c r="Q11" s="664"/>
      <c r="R11" s="664"/>
      <c r="S11" s="664"/>
      <c r="T11" s="664"/>
      <c r="U11" s="664"/>
      <c r="V11" s="664"/>
      <c r="W11" s="71" t="s">
        <v>583</v>
      </c>
      <c r="X11" s="72"/>
      <c r="Y11" s="72"/>
      <c r="Z11" s="72"/>
      <c r="AA11" s="72"/>
      <c r="AB11" s="72"/>
      <c r="AC11" s="664" t="str">
        <f>IF('【入出力用】様式A-6(1例目)'!H59&lt;&gt;0,'【入出力用】様式A-6(1例目)'!H59,"")</f>
        <v/>
      </c>
      <c r="AD11" s="664"/>
      <c r="AE11" s="664"/>
      <c r="AF11" s="664"/>
      <c r="AG11" s="664"/>
      <c r="AH11" s="664"/>
      <c r="AI11" s="664"/>
      <c r="AJ11" s="664"/>
      <c r="AK11" s="664"/>
      <c r="AL11" s="664"/>
      <c r="AM11" s="664"/>
      <c r="AN11" s="664"/>
      <c r="AO11" s="664"/>
      <c r="AP11" s="664"/>
      <c r="AQ11" s="664"/>
      <c r="AR11" s="664"/>
      <c r="AS11" s="664"/>
      <c r="AT11" s="664"/>
      <c r="AU11" s="664"/>
      <c r="AV11" s="664"/>
      <c r="AW11" s="73"/>
    </row>
    <row r="12" spans="1:52" ht="37.5" customHeight="1" thickBot="1">
      <c r="A12" s="25"/>
      <c r="B12" s="74" t="s">
        <v>584</v>
      </c>
      <c r="C12" s="75"/>
      <c r="D12" s="75"/>
      <c r="E12" s="75"/>
      <c r="F12" s="75"/>
      <c r="G12" s="670" t="str">
        <f>IF('【入出力用】様式A-6(1例目)'!C8&lt;&gt;1,'【入出力用】様式A-6(1例目)'!C8,"")</f>
        <v/>
      </c>
      <c r="H12" s="670"/>
      <c r="I12" s="670"/>
      <c r="J12" s="75" t="s">
        <v>585</v>
      </c>
      <c r="K12" s="75"/>
      <c r="L12" s="74" t="s">
        <v>586</v>
      </c>
      <c r="M12" s="75"/>
      <c r="N12" s="75"/>
      <c r="O12" s="75"/>
      <c r="P12" s="75"/>
      <c r="Q12" s="666" t="str">
        <f>IF('【入出力用】様式A-6(1例目)'!T45&lt;&gt;0,'【入出力用】様式A-6(1例目)'!T45,"")</f>
        <v/>
      </c>
      <c r="R12" s="666"/>
      <c r="S12" s="666"/>
      <c r="T12" s="666"/>
      <c r="U12" s="666"/>
      <c r="V12" s="667"/>
      <c r="W12" s="74" t="s">
        <v>587</v>
      </c>
      <c r="X12" s="75"/>
      <c r="Y12" s="75"/>
      <c r="Z12" s="75"/>
      <c r="AA12" s="75"/>
      <c r="AB12" s="75"/>
      <c r="AC12" s="75"/>
      <c r="AD12" s="75"/>
      <c r="AE12" s="75"/>
      <c r="AF12" s="75"/>
      <c r="AG12" s="665" t="str">
        <f>IF('【入出力用】様式A-6(1例目)'!H75&lt;&gt;0,'【入出力用】様式A-6(1例目)'!H75,"")</f>
        <v/>
      </c>
      <c r="AH12" s="665"/>
      <c r="AI12" s="665"/>
      <c r="AJ12" s="665"/>
      <c r="AK12" s="665"/>
      <c r="AL12" s="665"/>
      <c r="AM12" s="665"/>
      <c r="AN12" s="665"/>
      <c r="AO12" s="665"/>
      <c r="AP12" s="665"/>
      <c r="AQ12" s="665"/>
      <c r="AR12" s="665"/>
      <c r="AS12" s="665"/>
      <c r="AT12" s="665"/>
      <c r="AU12" s="665"/>
      <c r="AV12" s="665"/>
      <c r="AW12" s="76"/>
    </row>
    <row r="13" spans="1:52" ht="37.5" customHeight="1">
      <c r="A13" s="310">
        <v>2</v>
      </c>
      <c r="B13" s="317" t="s">
        <v>588</v>
      </c>
      <c r="C13" s="318"/>
      <c r="D13" s="572" t="str">
        <f>IF('【入出力用】様式A-6(2例目)'!D11&lt;&gt;0,'【入出力用】様式A-6(2例目)'!D11,"")</f>
        <v/>
      </c>
      <c r="E13" s="572"/>
      <c r="F13" s="572"/>
      <c r="G13" s="572"/>
      <c r="H13" s="318" t="s">
        <v>589</v>
      </c>
      <c r="I13" s="318"/>
      <c r="J13" s="317" t="s">
        <v>590</v>
      </c>
      <c r="K13" s="318"/>
      <c r="L13" s="318"/>
      <c r="M13" s="319"/>
      <c r="N13" s="572" t="str">
        <f>IF('【入出力用】様式A-6(2例目)'!R11&lt;&gt;"",'【入出力用】様式A-6(2例目)'!R11,"")</f>
        <v/>
      </c>
      <c r="O13" s="572"/>
      <c r="P13" s="572"/>
      <c r="Q13" s="318" t="s">
        <v>591</v>
      </c>
      <c r="R13" s="317" t="s">
        <v>592</v>
      </c>
      <c r="S13" s="318"/>
      <c r="T13" s="318"/>
      <c r="U13" s="669" t="str">
        <f>IF('【入出力用】様式A-6(2例目)'!K11&lt;&gt;"",'【入出力用】様式A-6(2例目)'!K11,"")</f>
        <v/>
      </c>
      <c r="V13" s="669"/>
      <c r="W13" s="669"/>
      <c r="X13" s="318" t="s">
        <v>581</v>
      </c>
      <c r="Y13" s="318"/>
      <c r="Z13" s="317" t="s">
        <v>434</v>
      </c>
      <c r="AA13" s="318"/>
      <c r="AB13" s="318"/>
      <c r="AC13" s="668" t="str">
        <f>IF('【入出力用】様式A-6(2例目)'!Y11="","",'【入出力用】様式A-6(2例目)'!Y11)</f>
        <v/>
      </c>
      <c r="AD13" s="668"/>
      <c r="AE13" s="668"/>
      <c r="AF13" s="668"/>
      <c r="AG13" s="668"/>
      <c r="AH13" s="668"/>
      <c r="AI13" s="668"/>
      <c r="AJ13" s="668"/>
      <c r="AK13" s="668"/>
      <c r="AL13" s="668"/>
      <c r="AM13" s="668"/>
      <c r="AN13" s="668"/>
      <c r="AO13" s="668"/>
      <c r="AP13" s="668"/>
      <c r="AQ13" s="668"/>
      <c r="AR13" s="668"/>
      <c r="AS13" s="668"/>
      <c r="AT13" s="668"/>
      <c r="AU13" s="668"/>
      <c r="AV13" s="668"/>
      <c r="AW13" s="320"/>
    </row>
    <row r="14" spans="1:52" ht="37.5" customHeight="1">
      <c r="A14" s="23"/>
      <c r="B14" s="71" t="s">
        <v>582</v>
      </c>
      <c r="C14" s="72"/>
      <c r="D14" s="72"/>
      <c r="E14" s="72"/>
      <c r="F14" s="72"/>
      <c r="G14" s="72"/>
      <c r="H14" s="664" t="str">
        <f>IF('【入出力用】様式A-6(2例目)'!H12&lt;&gt;0,'【入出力用】様式A-6(2例目)'!H12,"")</f>
        <v/>
      </c>
      <c r="I14" s="664"/>
      <c r="J14" s="664"/>
      <c r="K14" s="664"/>
      <c r="L14" s="664"/>
      <c r="M14" s="664"/>
      <c r="N14" s="664"/>
      <c r="O14" s="664"/>
      <c r="P14" s="664"/>
      <c r="Q14" s="664"/>
      <c r="R14" s="664"/>
      <c r="S14" s="664"/>
      <c r="T14" s="664"/>
      <c r="U14" s="664"/>
      <c r="V14" s="664"/>
      <c r="W14" s="71" t="s">
        <v>593</v>
      </c>
      <c r="X14" s="72"/>
      <c r="Y14" s="72"/>
      <c r="Z14" s="72"/>
      <c r="AA14" s="72"/>
      <c r="AB14" s="72"/>
      <c r="AC14" s="664" t="str">
        <f>IF('【入出力用】様式A-6(2例目)'!H59&lt;&gt;0,'【入出力用】様式A-6(2例目)'!H59,"")</f>
        <v/>
      </c>
      <c r="AD14" s="664"/>
      <c r="AE14" s="664"/>
      <c r="AF14" s="664"/>
      <c r="AG14" s="664"/>
      <c r="AH14" s="664"/>
      <c r="AI14" s="664"/>
      <c r="AJ14" s="664"/>
      <c r="AK14" s="664"/>
      <c r="AL14" s="664"/>
      <c r="AM14" s="664"/>
      <c r="AN14" s="664"/>
      <c r="AO14" s="664"/>
      <c r="AP14" s="664"/>
      <c r="AQ14" s="664"/>
      <c r="AR14" s="664"/>
      <c r="AS14" s="664"/>
      <c r="AT14" s="664"/>
      <c r="AU14" s="664"/>
      <c r="AV14" s="664"/>
      <c r="AW14" s="73"/>
    </row>
    <row r="15" spans="1:52" ht="37.5" customHeight="1" thickBot="1">
      <c r="A15" s="25"/>
      <c r="B15" s="74" t="s">
        <v>594</v>
      </c>
      <c r="C15" s="75"/>
      <c r="D15" s="75"/>
      <c r="E15" s="75"/>
      <c r="F15" s="75"/>
      <c r="G15" s="670" t="str">
        <f>IF('【入出力用】様式A-6(2例目)'!C8&lt;&gt;1,'【入出力用】様式A-6(2例目)'!C8,"")</f>
        <v/>
      </c>
      <c r="H15" s="670"/>
      <c r="I15" s="670"/>
      <c r="J15" s="75" t="s">
        <v>595</v>
      </c>
      <c r="K15" s="75"/>
      <c r="L15" s="74" t="s">
        <v>596</v>
      </c>
      <c r="M15" s="75"/>
      <c r="N15" s="75"/>
      <c r="O15" s="75"/>
      <c r="P15" s="75"/>
      <c r="Q15" s="666" t="str">
        <f>IF('【入出力用】様式A-6(2例目)'!T45&lt;&gt;0,'【入出力用】様式A-6(2例目)'!T45,"")</f>
        <v/>
      </c>
      <c r="R15" s="666"/>
      <c r="S15" s="666"/>
      <c r="T15" s="666"/>
      <c r="U15" s="666"/>
      <c r="V15" s="667"/>
      <c r="W15" s="74" t="s">
        <v>597</v>
      </c>
      <c r="X15" s="75"/>
      <c r="Y15" s="75"/>
      <c r="Z15" s="75"/>
      <c r="AA15" s="75"/>
      <c r="AB15" s="75"/>
      <c r="AC15" s="75"/>
      <c r="AD15" s="75"/>
      <c r="AE15" s="75"/>
      <c r="AF15" s="75"/>
      <c r="AG15" s="665" t="str">
        <f>IF('【入出力用】様式A-6(2例目)'!H75&lt;&gt;0,'【入出力用】様式A-6(2例目)'!H75,"")</f>
        <v/>
      </c>
      <c r="AH15" s="665"/>
      <c r="AI15" s="665"/>
      <c r="AJ15" s="665"/>
      <c r="AK15" s="665"/>
      <c r="AL15" s="665"/>
      <c r="AM15" s="665"/>
      <c r="AN15" s="665"/>
      <c r="AO15" s="665"/>
      <c r="AP15" s="665"/>
      <c r="AQ15" s="665"/>
      <c r="AR15" s="665"/>
      <c r="AS15" s="665"/>
      <c r="AT15" s="665"/>
      <c r="AU15" s="665"/>
      <c r="AV15" s="665"/>
      <c r="AW15" s="76"/>
    </row>
    <row r="16" spans="1:52" ht="37.5" customHeight="1">
      <c r="A16" s="310">
        <v>3</v>
      </c>
      <c r="B16" s="317" t="s">
        <v>588</v>
      </c>
      <c r="C16" s="318"/>
      <c r="D16" s="572" t="str">
        <f>IF('【入出力用】様式A-6(3例目)'!D11&lt;&gt;0,'【入出力用】様式A-6(3例目)'!D11,"")</f>
        <v/>
      </c>
      <c r="E16" s="572"/>
      <c r="F16" s="572"/>
      <c r="G16" s="572"/>
      <c r="H16" s="318" t="s">
        <v>589</v>
      </c>
      <c r="I16" s="318"/>
      <c r="J16" s="317" t="s">
        <v>590</v>
      </c>
      <c r="K16" s="318"/>
      <c r="L16" s="318"/>
      <c r="M16" s="319"/>
      <c r="N16" s="572" t="str">
        <f>IF('【入出力用】様式A-6(3例目)'!R11&lt;&gt;"",'【入出力用】様式A-6(3例目)'!R11,"")</f>
        <v/>
      </c>
      <c r="O16" s="572"/>
      <c r="P16" s="572"/>
      <c r="Q16" s="318" t="s">
        <v>591</v>
      </c>
      <c r="R16" s="317" t="s">
        <v>592</v>
      </c>
      <c r="S16" s="318"/>
      <c r="T16" s="318"/>
      <c r="U16" s="669" t="str">
        <f>IF('【入出力用】様式A-6(3例目)'!K11&lt;&gt;"",'【入出力用】様式A-6(3例目)'!K11,"")</f>
        <v/>
      </c>
      <c r="V16" s="669"/>
      <c r="W16" s="669"/>
      <c r="X16" s="318" t="s">
        <v>581</v>
      </c>
      <c r="Y16" s="318"/>
      <c r="Z16" s="317" t="s">
        <v>434</v>
      </c>
      <c r="AA16" s="318"/>
      <c r="AB16" s="318"/>
      <c r="AC16" s="668" t="str">
        <f>IF('【入出力用】様式A-6(3例目)'!Y11="","",'【入出力用】様式A-6(3例目)'!Y11)</f>
        <v/>
      </c>
      <c r="AD16" s="668"/>
      <c r="AE16" s="668"/>
      <c r="AF16" s="668"/>
      <c r="AG16" s="668"/>
      <c r="AH16" s="668"/>
      <c r="AI16" s="668"/>
      <c r="AJ16" s="668"/>
      <c r="AK16" s="668"/>
      <c r="AL16" s="668"/>
      <c r="AM16" s="668"/>
      <c r="AN16" s="668"/>
      <c r="AO16" s="668"/>
      <c r="AP16" s="668"/>
      <c r="AQ16" s="668"/>
      <c r="AR16" s="668"/>
      <c r="AS16" s="668"/>
      <c r="AT16" s="668"/>
      <c r="AU16" s="668"/>
      <c r="AV16" s="668"/>
      <c r="AW16" s="320"/>
      <c r="AY16" s="3" t="s">
        <v>598</v>
      </c>
      <c r="AZ16" s="3" t="str">
        <f>AC11&amp;'【入出力用】様式A-6(1例目)'!H60</f>
        <v/>
      </c>
    </row>
    <row r="17" spans="1:60" ht="37.5" customHeight="1">
      <c r="A17" s="23"/>
      <c r="B17" s="71" t="s">
        <v>438</v>
      </c>
      <c r="C17" s="72"/>
      <c r="D17" s="72"/>
      <c r="E17" s="72"/>
      <c r="F17" s="72"/>
      <c r="G17" s="72"/>
      <c r="H17" s="664" t="str">
        <f>IF('【入出力用】様式A-6(3例目)'!H12&lt;&gt;0,'【入出力用】様式A-6(3例目)'!H12,"")</f>
        <v/>
      </c>
      <c r="I17" s="664"/>
      <c r="J17" s="664"/>
      <c r="K17" s="664"/>
      <c r="L17" s="664"/>
      <c r="M17" s="664"/>
      <c r="N17" s="664"/>
      <c r="O17" s="664"/>
      <c r="P17" s="664"/>
      <c r="Q17" s="664"/>
      <c r="R17" s="664"/>
      <c r="S17" s="664"/>
      <c r="T17" s="664"/>
      <c r="U17" s="664"/>
      <c r="V17" s="664"/>
      <c r="W17" s="71" t="s">
        <v>593</v>
      </c>
      <c r="X17" s="72"/>
      <c r="Y17" s="72"/>
      <c r="Z17" s="72"/>
      <c r="AA17" s="72"/>
      <c r="AB17" s="72"/>
      <c r="AC17" s="664" t="str">
        <f>IF('【入出力用】様式A-6(3例目)'!H59&lt;&gt;0,'【入出力用】様式A-6(3例目)'!H59,"")</f>
        <v/>
      </c>
      <c r="AD17" s="664"/>
      <c r="AE17" s="664"/>
      <c r="AF17" s="664"/>
      <c r="AG17" s="664"/>
      <c r="AH17" s="664"/>
      <c r="AI17" s="664"/>
      <c r="AJ17" s="664"/>
      <c r="AK17" s="664"/>
      <c r="AL17" s="664"/>
      <c r="AM17" s="664"/>
      <c r="AN17" s="664"/>
      <c r="AO17" s="664"/>
      <c r="AP17" s="664"/>
      <c r="AQ17" s="664"/>
      <c r="AR17" s="664"/>
      <c r="AS17" s="664"/>
      <c r="AT17" s="664"/>
      <c r="AU17" s="664"/>
      <c r="AV17" s="664"/>
      <c r="AW17" s="73"/>
      <c r="AY17" s="3" t="s">
        <v>599</v>
      </c>
      <c r="AZ17" s="3" t="str">
        <f>AC14&amp;'【入出力用】様式A-6(2例目)'!H60</f>
        <v/>
      </c>
    </row>
    <row r="18" spans="1:60" ht="37.5" customHeight="1" thickBot="1">
      <c r="A18" s="25"/>
      <c r="B18" s="74" t="s">
        <v>594</v>
      </c>
      <c r="C18" s="75"/>
      <c r="D18" s="75"/>
      <c r="E18" s="75"/>
      <c r="F18" s="75"/>
      <c r="G18" s="670" t="str">
        <f>IF('【入出力用】様式A-6(3例目)'!C8&lt;&gt;1,'【入出力用】様式A-6(3例目)'!C8,"")</f>
        <v/>
      </c>
      <c r="H18" s="670"/>
      <c r="I18" s="670"/>
      <c r="J18" s="75" t="s">
        <v>595</v>
      </c>
      <c r="K18" s="75"/>
      <c r="L18" s="74" t="s">
        <v>596</v>
      </c>
      <c r="M18" s="75"/>
      <c r="N18" s="75"/>
      <c r="O18" s="75"/>
      <c r="P18" s="75"/>
      <c r="Q18" s="666" t="str">
        <f>IF('【入出力用】様式A-6(3例目)'!T45&lt;&gt;0,'【入出力用】様式A-6(3例目)'!T45,"")</f>
        <v/>
      </c>
      <c r="R18" s="666"/>
      <c r="S18" s="666"/>
      <c r="T18" s="666"/>
      <c r="U18" s="666"/>
      <c r="V18" s="667"/>
      <c r="W18" s="74" t="s">
        <v>600</v>
      </c>
      <c r="X18" s="75"/>
      <c r="Y18" s="75"/>
      <c r="Z18" s="75"/>
      <c r="AA18" s="75"/>
      <c r="AB18" s="75"/>
      <c r="AC18" s="75"/>
      <c r="AD18" s="75"/>
      <c r="AE18" s="75"/>
      <c r="AF18" s="75"/>
      <c r="AG18" s="665" t="str">
        <f>IF('【入出力用】様式A-6(3例目)'!H75&lt;&gt;0,'【入出力用】様式A-6(3例目)'!H75,"")</f>
        <v/>
      </c>
      <c r="AH18" s="665"/>
      <c r="AI18" s="665"/>
      <c r="AJ18" s="665"/>
      <c r="AK18" s="665"/>
      <c r="AL18" s="665"/>
      <c r="AM18" s="665"/>
      <c r="AN18" s="665"/>
      <c r="AO18" s="665"/>
      <c r="AP18" s="665"/>
      <c r="AQ18" s="665"/>
      <c r="AR18" s="665"/>
      <c r="AS18" s="665"/>
      <c r="AT18" s="665"/>
      <c r="AU18" s="665"/>
      <c r="AV18" s="665"/>
      <c r="AW18" s="76"/>
      <c r="AY18" s="3" t="s">
        <v>601</v>
      </c>
      <c r="AZ18" s="3" t="str">
        <f>AC17&amp;'【入出力用】様式A-6(3例目)'!H60</f>
        <v/>
      </c>
    </row>
    <row r="19" spans="1:60" ht="23.45" customHeight="1">
      <c r="A19" s="70" t="s">
        <v>602</v>
      </c>
      <c r="AW19" s="79"/>
      <c r="AY19" s="3" t="s">
        <v>603</v>
      </c>
      <c r="AZ19" s="3" t="str">
        <f>AG12&amp;'【入出力用】様式A-6(1例目)'!H76</f>
        <v/>
      </c>
    </row>
    <row r="20" spans="1:60" ht="23.45" customHeight="1">
      <c r="A20" s="518" t="str">
        <f>'【入力用】入力用フォーム '!$C$6&amp;" "&amp;MID('【入力用】入力用フォーム '!C7,1,1000)&amp;'【入力用】入力用フォーム '!$C$8</f>
        <v xml:space="preserve"> </v>
      </c>
      <c r="B20" s="518"/>
      <c r="C20" s="518"/>
      <c r="D20" s="518"/>
      <c r="E20" s="518"/>
      <c r="F20" s="518"/>
      <c r="G20" s="518"/>
      <c r="H20" s="518"/>
      <c r="I20" s="518"/>
      <c r="J20" s="518"/>
      <c r="K20" s="518"/>
      <c r="L20" s="518"/>
      <c r="M20" s="518"/>
      <c r="N20" s="518"/>
      <c r="O20" s="518"/>
      <c r="P20" s="518"/>
      <c r="Q20" s="518"/>
      <c r="R20" s="518"/>
      <c r="S20" s="518"/>
      <c r="T20" s="518"/>
      <c r="U20" s="518"/>
      <c r="V20" s="518"/>
      <c r="W20" s="518"/>
      <c r="X20" s="518"/>
      <c r="Y20" s="518"/>
      <c r="Z20" s="518"/>
      <c r="AA20" s="518"/>
      <c r="AB20" s="518"/>
      <c r="AC20" s="518"/>
      <c r="AD20" s="518"/>
      <c r="AE20" s="518"/>
      <c r="AF20" s="518"/>
      <c r="AG20" s="518"/>
      <c r="AH20" s="518"/>
      <c r="AI20" s="518"/>
      <c r="AJ20" s="518"/>
      <c r="AK20" s="518"/>
      <c r="AL20" s="518"/>
      <c r="AM20" s="518"/>
      <c r="AN20" s="518"/>
      <c r="AO20" s="518"/>
      <c r="AP20" s="518"/>
      <c r="AQ20" s="518"/>
      <c r="AR20" s="518"/>
      <c r="AS20" s="518"/>
      <c r="AT20" s="518"/>
      <c r="AU20" s="518"/>
      <c r="AV20" s="518"/>
      <c r="AW20" s="518"/>
      <c r="AY20" s="3" t="s">
        <v>604</v>
      </c>
      <c r="AZ20" s="3" t="str">
        <f>AG15&amp;'【入出力用】様式A-6(2例目)'!H76</f>
        <v/>
      </c>
    </row>
    <row r="21" spans="1:60" ht="23.45" customHeight="1">
      <c r="D21" s="3" t="str">
        <f>AY25</f>
        <v/>
      </c>
      <c r="AA21" s="3" t="str">
        <f>AY27</f>
        <v/>
      </c>
      <c r="AY21" s="3" t="s">
        <v>604</v>
      </c>
      <c r="AZ21" s="3" t="str">
        <f>AG18&amp;'【入出力用】様式A-6(3例目)'!H76</f>
        <v/>
      </c>
    </row>
    <row r="22" spans="1:60" ht="23.45" customHeight="1">
      <c r="D22" s="3" t="str">
        <f>AY26</f>
        <v/>
      </c>
      <c r="AA22" s="3" t="str">
        <f>AY28</f>
        <v/>
      </c>
      <c r="AY22" s="3" t="s">
        <v>605</v>
      </c>
      <c r="AZ22" s="43" t="str">
        <f>G12</f>
        <v/>
      </c>
      <c r="BA22" s="43" t="s">
        <v>606</v>
      </c>
      <c r="BB22" s="43" t="str">
        <f>H11</f>
        <v/>
      </c>
      <c r="BC22" s="3" t="s">
        <v>607</v>
      </c>
      <c r="BD22" s="3" t="str">
        <f>Q12</f>
        <v/>
      </c>
      <c r="BE22" s="3" t="s">
        <v>608</v>
      </c>
      <c r="BF22" s="3" t="str">
        <f>AZ16</f>
        <v/>
      </c>
      <c r="BG22" s="3" t="s">
        <v>609</v>
      </c>
      <c r="BH22" s="3" t="str">
        <f>AZ19</f>
        <v/>
      </c>
    </row>
    <row r="23" spans="1:60" ht="23.45" customHeight="1">
      <c r="AY23" s="3" t="s">
        <v>610</v>
      </c>
      <c r="AZ23" s="43" t="str">
        <f>G15</f>
        <v/>
      </c>
      <c r="BA23" s="43" t="s">
        <v>611</v>
      </c>
      <c r="BB23" s="43" t="str">
        <f>H14</f>
        <v/>
      </c>
      <c r="BC23" s="3" t="s">
        <v>612</v>
      </c>
      <c r="BD23" s="3" t="str">
        <f>Q15</f>
        <v/>
      </c>
      <c r="BE23" s="3" t="s">
        <v>613</v>
      </c>
      <c r="BF23" s="3" t="str">
        <f>AZ17</f>
        <v/>
      </c>
      <c r="BG23" s="3" t="s">
        <v>614</v>
      </c>
      <c r="BH23" s="3" t="str">
        <f>AZ20</f>
        <v/>
      </c>
    </row>
    <row r="24" spans="1:60" ht="23.45" customHeight="1">
      <c r="AY24" s="3" t="s">
        <v>615</v>
      </c>
      <c r="AZ24" s="43" t="str">
        <f>G18</f>
        <v/>
      </c>
      <c r="BA24" s="43" t="s">
        <v>616</v>
      </c>
      <c r="BB24" s="43" t="str">
        <f>H17</f>
        <v/>
      </c>
      <c r="BC24" s="3" t="s">
        <v>617</v>
      </c>
      <c r="BD24" s="3" t="str">
        <f>Q18</f>
        <v/>
      </c>
      <c r="BE24" s="3" t="s">
        <v>618</v>
      </c>
      <c r="BF24" s="3" t="str">
        <f>AZ18</f>
        <v/>
      </c>
      <c r="BG24" s="3" t="s">
        <v>619</v>
      </c>
      <c r="BH24" s="3" t="str">
        <f>AZ21</f>
        <v/>
      </c>
    </row>
    <row r="25" spans="1:60" ht="23.45" customHeight="1">
      <c r="AY25" s="3" t="str">
        <f>IF(AND(AC11&lt;&gt;"",AC14&lt;&gt;"",AC17&lt;&gt;"",AC11=AC14,AC14=AC17),"3件のフィールドテスト製作担当をすべて同じ製作施設にお願いしていませんか。","")</f>
        <v/>
      </c>
      <c r="AZ25" s="43"/>
      <c r="BA25" s="43"/>
      <c r="BB25" s="43"/>
    </row>
    <row r="26" spans="1:60" ht="23.45" customHeight="1">
      <c r="AY26" s="3" t="str">
        <f>IF(AND(AG12&lt;&gt;"",AG15&lt;&gt;"",AG18&lt;&gt;"",AG12=AG15,AG15=AG18),"3件のフィールドテスト評価担当をすべて同じ施設にお願いしていませんか。","")</f>
        <v/>
      </c>
      <c r="AZ26" s="43"/>
      <c r="BA26" s="43"/>
      <c r="BB26" s="43"/>
    </row>
    <row r="27" spans="1:60" ht="23.45" customHeight="1">
      <c r="AY27" s="3" t="str">
        <f>IF(AND(AZ16&lt;&gt;"",AZ17&lt;&gt;"",AZ18&lt;&gt;"",OR(AZ16=AZ17,AZ17=AZ18,AZ16=AZ18)),"同じ方が複数の製作担当を担っていませんか。","")</f>
        <v/>
      </c>
      <c r="AZ27" s="43"/>
      <c r="BA27" s="43"/>
      <c r="BB27" s="43"/>
    </row>
    <row r="28" spans="1:60">
      <c r="AY28" s="3" t="str">
        <f>IF(AND(AZ19&lt;&gt;"",AZ20&lt;&gt;"",AZ21&lt;&gt;"",OR(AZ19=AZ20,AZ19=AZ21,AZ20=AZ21)),"同じ方が複数のフィールドテスト評価担当を担っていませんか。","")</f>
        <v/>
      </c>
    </row>
    <row r="31" spans="1:60">
      <c r="AY31" s="3" t="s">
        <v>620</v>
      </c>
      <c r="AZ31" s="3" t="s">
        <v>621</v>
      </c>
      <c r="BB31" s="3" t="s">
        <v>622</v>
      </c>
      <c r="BC31" s="3" t="s">
        <v>623</v>
      </c>
    </row>
    <row r="32" spans="1:60" ht="40.5">
      <c r="AY32" s="45" t="str">
        <f>AZ22&amp;CHAR(10)&amp;AZ23&amp;CHAR(10)&amp;AZ24</f>
        <v xml:space="preserve">
</v>
      </c>
      <c r="AZ32" s="45" t="str">
        <f>"1例目"&amp;" "&amp;BB22&amp;" "&amp;BD22&amp;CHAR(10)&amp;"2例目"&amp;" "&amp;BB23&amp;" "&amp;BD23&amp;CHAR(10)&amp;"3例目"&amp;" "&amp;BB24&amp;" "&amp;BD24</f>
        <v xml:space="preserve">1例目  
2例目  
3例目  </v>
      </c>
      <c r="BB32" s="45" t="str">
        <f>BF22&amp;CHAR(10)&amp;BF23&amp;CHAR(10)&amp;BF24</f>
        <v xml:space="preserve">
</v>
      </c>
      <c r="BC32" s="45" t="str">
        <f>BH22&amp;CHAR(10)&amp;BH23&amp;CHAR(10)&amp;BH24</f>
        <v xml:space="preserve">
</v>
      </c>
    </row>
    <row r="36" ht="107.25" customHeight="1"/>
    <row r="56" ht="16.149999999999999" customHeight="1"/>
    <row r="115" ht="30.6" customHeight="1"/>
  </sheetData>
  <sheetProtection password="A1F5" sheet="1" autoFilter="0"/>
  <mergeCells count="33">
    <mergeCell ref="AC10:AV10"/>
    <mergeCell ref="A20:AW20"/>
    <mergeCell ref="A7:D7"/>
    <mergeCell ref="D4:J6"/>
    <mergeCell ref="O4:V6"/>
    <mergeCell ref="H11:V11"/>
    <mergeCell ref="D10:G10"/>
    <mergeCell ref="N10:P10"/>
    <mergeCell ref="U10:W10"/>
    <mergeCell ref="G12:I12"/>
    <mergeCell ref="AA4:AJ6"/>
    <mergeCell ref="AP4:AW6"/>
    <mergeCell ref="AC11:AV11"/>
    <mergeCell ref="AG12:AV12"/>
    <mergeCell ref="Q12:V12"/>
    <mergeCell ref="G15:I15"/>
    <mergeCell ref="H14:V14"/>
    <mergeCell ref="AC14:AV14"/>
    <mergeCell ref="AG15:AV15"/>
    <mergeCell ref="D13:G13"/>
    <mergeCell ref="N13:P13"/>
    <mergeCell ref="U13:W13"/>
    <mergeCell ref="Q15:V15"/>
    <mergeCell ref="AC13:AV13"/>
    <mergeCell ref="AC17:AV17"/>
    <mergeCell ref="AG18:AV18"/>
    <mergeCell ref="Q18:V18"/>
    <mergeCell ref="AC16:AV16"/>
    <mergeCell ref="D16:G16"/>
    <mergeCell ref="N16:P16"/>
    <mergeCell ref="U16:W16"/>
    <mergeCell ref="G18:I18"/>
    <mergeCell ref="H17:V17"/>
  </mergeCells>
  <phoneticPr fontId="19"/>
  <conditionalFormatting sqref="AA21:AS21">
    <cfRule type="expression" dxfId="3" priority="4">
      <formula>$AY$27&lt;&gt;""</formula>
    </cfRule>
  </conditionalFormatting>
  <conditionalFormatting sqref="AA22:AT22">
    <cfRule type="expression" dxfId="2" priority="3">
      <formula>$AY$28&lt;&gt;""</formula>
    </cfRule>
  </conditionalFormatting>
  <conditionalFormatting sqref="D21:Y21">
    <cfRule type="expression" dxfId="1" priority="2">
      <formula>$AY$25&lt;&gt;""</formula>
    </cfRule>
  </conditionalFormatting>
  <conditionalFormatting sqref="D22:Y22">
    <cfRule type="expression" dxfId="0" priority="1">
      <formula>$AY$26&lt;&gt;""</formula>
    </cfRule>
  </conditionalFormatting>
  <pageMargins left="0.39370078740157483" right="0.39370078740157483" top="0.59055118110236227" bottom="0.39370078740157483" header="0.51181102362204722" footer="0.51181102362204722"/>
  <pageSetup paperSize="9" scale="92" orientation="landscape"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dimension ref="A1:KX79"/>
  <sheetViews>
    <sheetView topLeftCell="CM1" workbookViewId="0">
      <selection activeCell="CV4" sqref="CV4"/>
    </sheetView>
  </sheetViews>
  <sheetFormatPr defaultRowHeight="13.5"/>
  <cols>
    <col min="104" max="105" width="11.375" customWidth="1"/>
  </cols>
  <sheetData>
    <row r="1" spans="1:310">
      <c r="A1" s="48">
        <v>1</v>
      </c>
      <c r="B1" s="48">
        <v>2</v>
      </c>
      <c r="C1" s="48">
        <v>3</v>
      </c>
      <c r="D1" s="48">
        <v>4</v>
      </c>
      <c r="E1" s="48">
        <v>5</v>
      </c>
      <c r="F1" s="48">
        <v>6</v>
      </c>
      <c r="G1" s="48">
        <v>7</v>
      </c>
      <c r="H1" s="48">
        <v>8</v>
      </c>
      <c r="I1" s="48">
        <v>9</v>
      </c>
      <c r="J1" s="48">
        <v>10</v>
      </c>
      <c r="K1" s="48">
        <v>11</v>
      </c>
      <c r="L1" s="48">
        <v>12</v>
      </c>
      <c r="M1" s="6">
        <v>71</v>
      </c>
      <c r="N1" s="6">
        <v>72</v>
      </c>
      <c r="O1" s="6">
        <v>73</v>
      </c>
      <c r="P1" s="6">
        <v>74</v>
      </c>
      <c r="Q1" s="6">
        <v>75</v>
      </c>
      <c r="R1" s="6">
        <v>76</v>
      </c>
      <c r="S1" s="6">
        <v>77</v>
      </c>
      <c r="T1" s="6">
        <v>78</v>
      </c>
      <c r="U1" s="6">
        <v>79</v>
      </c>
      <c r="V1" s="6">
        <v>80</v>
      </c>
      <c r="W1" s="6">
        <v>81</v>
      </c>
      <c r="X1" s="6">
        <v>82</v>
      </c>
      <c r="Y1" s="6">
        <v>83</v>
      </c>
      <c r="Z1" s="6">
        <v>84</v>
      </c>
      <c r="AA1" s="6">
        <v>85</v>
      </c>
      <c r="AB1" s="6">
        <v>86</v>
      </c>
      <c r="AC1" s="6">
        <v>87</v>
      </c>
      <c r="AD1" s="6">
        <v>88</v>
      </c>
      <c r="AE1" s="6">
        <v>89</v>
      </c>
      <c r="AF1" s="6">
        <v>90</v>
      </c>
      <c r="AG1" s="6">
        <v>91</v>
      </c>
      <c r="AH1" s="6">
        <v>92</v>
      </c>
      <c r="AI1" s="6">
        <v>93</v>
      </c>
      <c r="AJ1" s="6">
        <v>94</v>
      </c>
      <c r="AK1" s="6">
        <v>95</v>
      </c>
      <c r="AL1" s="6">
        <v>96</v>
      </c>
      <c r="AM1" s="6">
        <v>97</v>
      </c>
      <c r="AN1" s="6">
        <v>98</v>
      </c>
      <c r="AO1" s="6">
        <v>99</v>
      </c>
      <c r="AP1" s="6">
        <v>100</v>
      </c>
      <c r="AQ1" s="6">
        <v>101</v>
      </c>
      <c r="AR1" s="6">
        <v>102</v>
      </c>
      <c r="AS1" s="6">
        <v>103</v>
      </c>
      <c r="AT1" s="6">
        <v>104</v>
      </c>
      <c r="AU1" s="6">
        <v>105</v>
      </c>
      <c r="AV1" s="6">
        <v>106</v>
      </c>
      <c r="AW1" s="6">
        <v>107</v>
      </c>
      <c r="AX1" s="6">
        <v>108</v>
      </c>
      <c r="AY1" s="6">
        <v>109</v>
      </c>
      <c r="AZ1" s="6">
        <v>110</v>
      </c>
      <c r="BA1" s="6">
        <v>111</v>
      </c>
      <c r="BB1" s="6">
        <v>112</v>
      </c>
      <c r="BC1" s="6">
        <v>113</v>
      </c>
      <c r="BD1" s="6">
        <v>114</v>
      </c>
      <c r="BE1" s="6">
        <v>115</v>
      </c>
      <c r="BF1" s="6">
        <v>116</v>
      </c>
      <c r="BG1" s="6">
        <v>117</v>
      </c>
      <c r="BH1" s="6">
        <v>118</v>
      </c>
      <c r="BI1" s="6">
        <v>119</v>
      </c>
      <c r="BJ1" s="6">
        <v>120</v>
      </c>
      <c r="BK1" s="6">
        <v>121</v>
      </c>
      <c r="BL1" s="6">
        <v>122</v>
      </c>
      <c r="BM1" s="6">
        <v>123</v>
      </c>
      <c r="BN1" s="6">
        <v>124</v>
      </c>
      <c r="BO1" s="6">
        <v>125</v>
      </c>
      <c r="BP1" s="6">
        <v>126</v>
      </c>
      <c r="BQ1" s="6">
        <v>127</v>
      </c>
      <c r="BR1" s="6">
        <v>128</v>
      </c>
      <c r="BS1" s="6">
        <v>129</v>
      </c>
      <c r="BT1" s="6">
        <v>130</v>
      </c>
      <c r="BU1" s="6">
        <v>131</v>
      </c>
      <c r="BV1" s="6">
        <v>132</v>
      </c>
      <c r="BW1" s="6">
        <v>133</v>
      </c>
      <c r="BX1" s="6">
        <v>134</v>
      </c>
      <c r="BY1" s="6">
        <v>135</v>
      </c>
      <c r="BZ1" s="6">
        <v>136</v>
      </c>
      <c r="CA1" s="6">
        <v>137</v>
      </c>
      <c r="CB1" s="6">
        <v>138</v>
      </c>
      <c r="CC1" s="6">
        <v>139</v>
      </c>
      <c r="CD1" s="6">
        <v>140</v>
      </c>
      <c r="CE1" s="6">
        <v>141</v>
      </c>
      <c r="CF1" s="6">
        <v>142</v>
      </c>
      <c r="CG1" s="6">
        <v>143</v>
      </c>
      <c r="CH1" s="6">
        <v>144</v>
      </c>
      <c r="CI1" s="6">
        <v>145</v>
      </c>
      <c r="CJ1" s="6">
        <v>146</v>
      </c>
      <c r="CK1" s="6">
        <v>147</v>
      </c>
      <c r="CL1" s="6">
        <v>148</v>
      </c>
      <c r="CM1" s="6">
        <v>149</v>
      </c>
      <c r="CN1" s="6">
        <v>150</v>
      </c>
      <c r="CO1" s="6">
        <v>151</v>
      </c>
      <c r="CP1" s="6">
        <v>152</v>
      </c>
      <c r="CQ1" s="6">
        <v>153</v>
      </c>
      <c r="CR1" s="6">
        <v>154</v>
      </c>
      <c r="CS1" s="6">
        <v>155</v>
      </c>
      <c r="CT1" s="6">
        <v>156</v>
      </c>
      <c r="CU1" s="6">
        <v>157</v>
      </c>
      <c r="CV1" s="6">
        <v>158</v>
      </c>
      <c r="CW1" s="3">
        <v>159</v>
      </c>
      <c r="CX1" s="3">
        <v>160</v>
      </c>
      <c r="CY1" s="3">
        <v>161</v>
      </c>
      <c r="CZ1" s="3">
        <v>162</v>
      </c>
      <c r="DA1" s="3">
        <v>163</v>
      </c>
      <c r="DB1" s="3">
        <v>164</v>
      </c>
      <c r="DC1" s="3">
        <v>165</v>
      </c>
      <c r="DD1" s="3">
        <v>166</v>
      </c>
      <c r="DE1" s="3">
        <v>167</v>
      </c>
      <c r="DF1" s="3">
        <v>168</v>
      </c>
      <c r="DG1" s="3">
        <v>169</v>
      </c>
      <c r="DH1" s="3">
        <v>170</v>
      </c>
      <c r="DI1" s="3">
        <v>171</v>
      </c>
      <c r="DJ1" s="3">
        <v>172</v>
      </c>
      <c r="DK1" s="3">
        <v>173</v>
      </c>
      <c r="DL1" s="3">
        <v>174</v>
      </c>
      <c r="DM1" s="3">
        <v>175</v>
      </c>
      <c r="DN1" s="3">
        <v>176</v>
      </c>
      <c r="DO1" s="3">
        <v>177</v>
      </c>
      <c r="DP1" s="3">
        <v>178</v>
      </c>
      <c r="DQ1" s="3">
        <v>179</v>
      </c>
      <c r="DR1" s="3">
        <v>180</v>
      </c>
      <c r="DS1" s="3">
        <v>181</v>
      </c>
      <c r="DT1" s="3">
        <v>182</v>
      </c>
      <c r="DU1" s="3">
        <v>183</v>
      </c>
      <c r="DV1" s="3">
        <v>184</v>
      </c>
      <c r="DW1" s="3">
        <v>185</v>
      </c>
      <c r="DX1" s="3">
        <v>186</v>
      </c>
      <c r="DY1" s="3">
        <v>187</v>
      </c>
      <c r="DZ1" s="3">
        <v>188</v>
      </c>
      <c r="EA1" s="3">
        <v>189</v>
      </c>
      <c r="EB1" s="3">
        <v>190</v>
      </c>
      <c r="EC1" s="3">
        <v>191</v>
      </c>
      <c r="ED1" s="3">
        <v>192</v>
      </c>
      <c r="EE1" s="3">
        <v>193</v>
      </c>
      <c r="EF1" s="3">
        <v>194</v>
      </c>
      <c r="EG1" s="3">
        <v>195</v>
      </c>
      <c r="EH1" s="3">
        <v>196</v>
      </c>
      <c r="EI1" s="3">
        <v>197</v>
      </c>
      <c r="EJ1" s="3">
        <v>198</v>
      </c>
      <c r="EK1" s="3">
        <v>199</v>
      </c>
      <c r="EL1" s="3">
        <v>200</v>
      </c>
      <c r="EM1" s="3">
        <v>201</v>
      </c>
      <c r="EN1" s="3">
        <v>202</v>
      </c>
      <c r="EO1" s="3">
        <v>203</v>
      </c>
      <c r="EP1" s="3">
        <v>204</v>
      </c>
      <c r="EQ1" s="3">
        <v>205</v>
      </c>
      <c r="ER1" s="3">
        <v>206</v>
      </c>
      <c r="ES1" s="3">
        <v>207</v>
      </c>
      <c r="ET1" s="3">
        <v>208</v>
      </c>
      <c r="EU1" s="3">
        <v>209</v>
      </c>
      <c r="EV1" s="3">
        <v>210</v>
      </c>
      <c r="EW1" s="3">
        <v>211</v>
      </c>
      <c r="EX1" s="3">
        <v>212</v>
      </c>
      <c r="EY1" s="3">
        <v>213</v>
      </c>
      <c r="EZ1" s="3">
        <v>214</v>
      </c>
      <c r="FA1" s="3">
        <v>215</v>
      </c>
      <c r="FB1" s="3">
        <v>216</v>
      </c>
      <c r="FC1" s="3">
        <v>217</v>
      </c>
      <c r="FD1" s="3">
        <v>218</v>
      </c>
      <c r="FE1" s="3">
        <v>219</v>
      </c>
      <c r="FF1" s="3">
        <v>220</v>
      </c>
      <c r="FG1" s="3">
        <v>221</v>
      </c>
      <c r="FH1" s="3">
        <v>222</v>
      </c>
      <c r="FI1" s="3">
        <v>223</v>
      </c>
      <c r="FJ1" s="3">
        <v>224</v>
      </c>
      <c r="FK1" s="3">
        <v>225</v>
      </c>
      <c r="FL1" s="3">
        <v>226</v>
      </c>
      <c r="FM1" s="3">
        <v>227</v>
      </c>
      <c r="FN1" s="3">
        <v>228</v>
      </c>
      <c r="FO1" s="3">
        <v>229</v>
      </c>
      <c r="FP1" s="3">
        <v>230</v>
      </c>
      <c r="FQ1" s="3">
        <v>231</v>
      </c>
      <c r="FR1" s="3">
        <v>232</v>
      </c>
      <c r="FS1" s="3">
        <v>233</v>
      </c>
      <c r="FT1" s="3">
        <v>234</v>
      </c>
      <c r="FU1" s="3">
        <v>235</v>
      </c>
      <c r="FV1" s="3">
        <v>236</v>
      </c>
      <c r="FW1" s="3">
        <v>237</v>
      </c>
      <c r="FX1" s="3">
        <v>238</v>
      </c>
      <c r="FY1" s="3">
        <v>239</v>
      </c>
      <c r="FZ1" s="3">
        <v>240</v>
      </c>
      <c r="GA1" s="3">
        <v>241</v>
      </c>
      <c r="GB1" s="3">
        <v>242</v>
      </c>
      <c r="GC1" s="3">
        <v>243</v>
      </c>
      <c r="GD1" s="3">
        <v>244</v>
      </c>
      <c r="GE1" s="3">
        <v>245</v>
      </c>
      <c r="GF1" s="3">
        <v>246</v>
      </c>
      <c r="GG1" s="3">
        <v>247</v>
      </c>
      <c r="GH1" s="3">
        <v>248</v>
      </c>
      <c r="GI1" s="3">
        <v>249</v>
      </c>
      <c r="GJ1" s="3">
        <v>250</v>
      </c>
      <c r="GK1" s="3">
        <v>251</v>
      </c>
      <c r="GL1" s="3">
        <v>252</v>
      </c>
      <c r="GM1" s="3">
        <v>253</v>
      </c>
      <c r="GN1" s="3">
        <v>254</v>
      </c>
      <c r="GO1" s="3">
        <v>255</v>
      </c>
      <c r="GP1" s="3">
        <v>256</v>
      </c>
      <c r="GQ1" s="3">
        <v>257</v>
      </c>
      <c r="GR1" s="3">
        <v>258</v>
      </c>
      <c r="GS1" s="3">
        <v>259</v>
      </c>
      <c r="GT1" s="3">
        <v>260</v>
      </c>
      <c r="GU1" s="3">
        <v>261</v>
      </c>
      <c r="GV1" s="3">
        <v>262</v>
      </c>
      <c r="GW1" s="3">
        <v>263</v>
      </c>
      <c r="GX1" s="3">
        <v>264</v>
      </c>
      <c r="GY1" s="3">
        <v>265</v>
      </c>
      <c r="GZ1" s="3">
        <v>266</v>
      </c>
      <c r="HA1" s="3">
        <v>267</v>
      </c>
      <c r="HB1" s="3">
        <v>268</v>
      </c>
      <c r="HC1" s="3">
        <v>269</v>
      </c>
      <c r="HD1" s="3">
        <v>270</v>
      </c>
      <c r="HE1" s="3">
        <v>271</v>
      </c>
      <c r="HF1" s="3">
        <v>272</v>
      </c>
      <c r="HG1" s="3">
        <v>273</v>
      </c>
      <c r="HH1" s="3">
        <v>274</v>
      </c>
      <c r="HI1" s="3">
        <v>275</v>
      </c>
      <c r="HJ1" s="3">
        <v>276</v>
      </c>
      <c r="HK1" s="3">
        <v>277</v>
      </c>
      <c r="HL1" s="3">
        <v>278</v>
      </c>
      <c r="HM1" s="3">
        <v>279</v>
      </c>
      <c r="HN1" s="3">
        <v>280</v>
      </c>
      <c r="HO1" s="3">
        <v>281</v>
      </c>
      <c r="HP1" s="3">
        <v>282</v>
      </c>
      <c r="HQ1" s="3">
        <v>283</v>
      </c>
      <c r="HR1" s="3">
        <v>284</v>
      </c>
      <c r="HS1" s="3">
        <v>285</v>
      </c>
      <c r="HT1" s="3">
        <v>286</v>
      </c>
      <c r="HU1" s="3">
        <v>287</v>
      </c>
      <c r="HV1" s="3">
        <v>288</v>
      </c>
      <c r="HW1" s="3">
        <v>289</v>
      </c>
      <c r="HX1" s="3">
        <v>290</v>
      </c>
      <c r="HY1" s="3">
        <v>291</v>
      </c>
      <c r="HZ1" s="3">
        <v>292</v>
      </c>
      <c r="IA1" s="3">
        <v>293</v>
      </c>
      <c r="IB1" s="3">
        <v>294</v>
      </c>
      <c r="IC1" s="3">
        <v>295</v>
      </c>
      <c r="ID1" s="3">
        <v>296</v>
      </c>
      <c r="IE1" s="3">
        <v>297</v>
      </c>
      <c r="IF1" s="3">
        <v>298</v>
      </c>
      <c r="IG1" s="3">
        <v>299</v>
      </c>
      <c r="IH1" s="3">
        <v>300</v>
      </c>
      <c r="II1" s="3">
        <v>301</v>
      </c>
      <c r="IJ1" s="3">
        <v>302</v>
      </c>
      <c r="IK1" s="3">
        <v>303</v>
      </c>
      <c r="IL1" s="3">
        <v>304</v>
      </c>
      <c r="IM1" s="3">
        <v>305</v>
      </c>
      <c r="IN1" s="3">
        <v>306</v>
      </c>
      <c r="IO1" s="3">
        <v>307</v>
      </c>
      <c r="IP1" s="3">
        <v>308</v>
      </c>
      <c r="IQ1" s="3">
        <v>309</v>
      </c>
      <c r="IR1" s="3">
        <v>310</v>
      </c>
      <c r="IS1" s="3">
        <v>311</v>
      </c>
      <c r="IT1" s="3">
        <v>312</v>
      </c>
      <c r="IU1" s="3">
        <v>313</v>
      </c>
      <c r="IV1" s="3">
        <v>314</v>
      </c>
      <c r="IW1" s="3">
        <v>315</v>
      </c>
      <c r="IX1" s="3">
        <v>316</v>
      </c>
      <c r="IY1" s="3">
        <v>317</v>
      </c>
      <c r="IZ1" s="3">
        <v>318</v>
      </c>
      <c r="JA1" s="3">
        <v>319</v>
      </c>
      <c r="JB1" s="3">
        <v>320</v>
      </c>
      <c r="JC1" s="3">
        <v>321</v>
      </c>
      <c r="JD1" s="3">
        <v>322</v>
      </c>
      <c r="JE1" s="3">
        <v>323</v>
      </c>
      <c r="JF1" s="3">
        <v>324</v>
      </c>
      <c r="JG1" s="3">
        <v>325</v>
      </c>
      <c r="JH1" s="3">
        <v>326</v>
      </c>
      <c r="JI1" s="3">
        <v>327</v>
      </c>
      <c r="JJ1" s="3">
        <v>328</v>
      </c>
      <c r="JK1" s="3">
        <v>329</v>
      </c>
      <c r="JL1" s="3">
        <v>330</v>
      </c>
      <c r="JM1" s="3">
        <v>331</v>
      </c>
      <c r="JN1" s="3">
        <v>332</v>
      </c>
      <c r="JO1" s="3">
        <v>333</v>
      </c>
      <c r="JP1" s="3">
        <v>334</v>
      </c>
      <c r="JQ1" s="3">
        <v>335</v>
      </c>
      <c r="JR1" s="3">
        <v>336</v>
      </c>
      <c r="JS1" s="3">
        <v>337</v>
      </c>
      <c r="JT1" s="3">
        <v>338</v>
      </c>
      <c r="JU1" s="3">
        <v>339</v>
      </c>
      <c r="JV1" s="3">
        <v>340</v>
      </c>
      <c r="JW1" s="3">
        <v>341</v>
      </c>
      <c r="JX1" s="3">
        <v>342</v>
      </c>
      <c r="JY1" s="3">
        <v>343</v>
      </c>
      <c r="JZ1" s="3">
        <v>344</v>
      </c>
      <c r="KA1" s="3">
        <v>345</v>
      </c>
      <c r="KB1" s="3">
        <v>346</v>
      </c>
      <c r="KC1" s="3">
        <v>347</v>
      </c>
      <c r="KD1" s="3">
        <v>348</v>
      </c>
      <c r="KE1" s="3">
        <v>349</v>
      </c>
      <c r="KF1" s="3">
        <v>350</v>
      </c>
      <c r="KG1" s="3">
        <v>351</v>
      </c>
      <c r="KH1" s="3">
        <v>352</v>
      </c>
      <c r="KI1" s="3">
        <v>353</v>
      </c>
      <c r="KJ1" s="3">
        <v>354</v>
      </c>
      <c r="KK1" s="3">
        <v>355</v>
      </c>
      <c r="KL1" s="3">
        <v>356</v>
      </c>
      <c r="KM1" s="3">
        <v>357</v>
      </c>
      <c r="KN1" s="3">
        <v>358</v>
      </c>
      <c r="KO1" s="3">
        <v>359</v>
      </c>
      <c r="KP1" s="3">
        <v>360</v>
      </c>
      <c r="KQ1" s="3">
        <v>361</v>
      </c>
      <c r="KR1" s="3">
        <v>362</v>
      </c>
      <c r="KS1" s="3">
        <v>363</v>
      </c>
      <c r="KT1" s="3">
        <v>364</v>
      </c>
      <c r="KU1" s="3">
        <v>365</v>
      </c>
      <c r="KV1" s="3">
        <v>366</v>
      </c>
      <c r="KW1" s="3">
        <v>367</v>
      </c>
      <c r="KX1" s="3">
        <v>368</v>
      </c>
    </row>
    <row r="2" spans="1:310">
      <c r="A2" s="58"/>
      <c r="B2" s="18" t="s">
        <v>624</v>
      </c>
      <c r="C2" s="18"/>
      <c r="D2" s="18"/>
      <c r="E2" s="18"/>
      <c r="F2" s="18"/>
      <c r="G2" s="18"/>
      <c r="H2" s="18"/>
      <c r="I2" s="18"/>
      <c r="J2" s="18"/>
      <c r="K2" s="18"/>
      <c r="L2" s="18"/>
      <c r="M2" s="6"/>
      <c r="N2" s="6" t="s">
        <v>57</v>
      </c>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t="s">
        <v>112</v>
      </c>
      <c r="AW2" s="6"/>
      <c r="AX2" s="6"/>
      <c r="AY2" s="6"/>
      <c r="AZ2" s="6"/>
      <c r="BA2" s="6" t="s">
        <v>124</v>
      </c>
      <c r="BB2" s="6"/>
      <c r="BC2" s="6"/>
      <c r="BD2" s="6"/>
      <c r="BE2" s="6"/>
      <c r="BF2" s="6"/>
      <c r="BG2" s="6"/>
      <c r="BH2" s="6"/>
      <c r="BI2" s="6"/>
      <c r="BJ2" s="6"/>
      <c r="BK2" s="6"/>
      <c r="BL2" s="6"/>
      <c r="BM2" s="6"/>
      <c r="BN2" s="6"/>
      <c r="BO2" s="6"/>
      <c r="BP2" s="6"/>
      <c r="BQ2" s="6" t="s">
        <v>136</v>
      </c>
      <c r="BR2" s="6"/>
      <c r="BS2" s="6"/>
      <c r="BT2" s="6"/>
      <c r="BU2" s="6"/>
      <c r="BV2" s="6"/>
      <c r="BW2" s="6"/>
      <c r="BX2" s="6"/>
      <c r="BY2" s="6"/>
      <c r="BZ2" s="6"/>
      <c r="CA2" s="6"/>
      <c r="CB2" s="6"/>
      <c r="CC2" s="6"/>
      <c r="CD2" s="6"/>
      <c r="CE2" s="6"/>
      <c r="CF2" s="6"/>
      <c r="CG2" s="6" t="s">
        <v>140</v>
      </c>
      <c r="CH2" s="6"/>
      <c r="CI2" s="6"/>
      <c r="CJ2" s="6"/>
      <c r="CK2" s="6"/>
      <c r="CL2" s="6"/>
      <c r="CM2" s="6"/>
      <c r="CN2" s="6"/>
      <c r="CO2" s="6"/>
      <c r="CP2" s="6"/>
      <c r="CQ2" s="6"/>
      <c r="CR2" s="6"/>
      <c r="CS2" s="6"/>
      <c r="CT2" s="6"/>
      <c r="CU2" s="6"/>
      <c r="CV2" s="6"/>
      <c r="CW2" s="3"/>
      <c r="CX2" s="3"/>
      <c r="CY2" s="3"/>
      <c r="CZ2" s="3"/>
      <c r="DA2" s="3"/>
      <c r="DB2" s="3"/>
      <c r="DC2" s="3"/>
      <c r="DD2" s="3"/>
      <c r="DE2" s="3"/>
      <c r="DF2" s="3"/>
      <c r="DG2" s="3"/>
      <c r="DH2" s="3"/>
      <c r="DI2" s="3"/>
      <c r="DJ2" s="3"/>
      <c r="DK2" s="3"/>
      <c r="DL2" s="3"/>
      <c r="DM2" s="3"/>
      <c r="DN2" s="3"/>
      <c r="DO2" s="3"/>
      <c r="DP2" s="3"/>
      <c r="DQ2" s="3"/>
      <c r="DR2" s="3"/>
      <c r="DS2" s="3"/>
      <c r="DT2" s="3"/>
      <c r="DU2" s="3"/>
      <c r="DV2" s="3"/>
      <c r="DW2" s="3"/>
      <c r="DX2" s="3"/>
      <c r="DY2" s="3"/>
      <c r="DZ2" s="3"/>
      <c r="EA2" s="3"/>
      <c r="EB2" s="3"/>
      <c r="EC2" s="3"/>
      <c r="ED2" s="3"/>
      <c r="EE2" s="3"/>
      <c r="EF2" s="3"/>
      <c r="EG2" s="3"/>
      <c r="EH2" s="3" t="s">
        <v>625</v>
      </c>
      <c r="EI2" s="3"/>
      <c r="EJ2" s="3"/>
      <c r="EK2" s="3"/>
      <c r="EL2" s="3"/>
      <c r="EM2" s="3" t="s">
        <v>625</v>
      </c>
      <c r="EN2" s="3"/>
      <c r="EO2" s="3"/>
      <c r="EP2" s="3"/>
      <c r="EQ2" s="3"/>
      <c r="ER2" s="3"/>
      <c r="ES2" s="3"/>
      <c r="ET2" s="3"/>
      <c r="EU2" s="3"/>
      <c r="EV2" s="3"/>
      <c r="EW2" s="3"/>
      <c r="EX2" s="3"/>
      <c r="EY2" s="3"/>
      <c r="EZ2" s="3"/>
      <c r="FA2" s="3" t="s">
        <v>625</v>
      </c>
      <c r="FB2" s="3"/>
      <c r="FC2" s="3"/>
      <c r="FD2" s="3"/>
      <c r="FE2" s="3"/>
      <c r="FF2" s="3"/>
      <c r="FG2" s="3"/>
      <c r="FH2" s="3"/>
      <c r="FI2" s="3"/>
      <c r="FJ2" s="3"/>
      <c r="FK2" s="3"/>
      <c r="FL2" s="3"/>
      <c r="FM2" s="3"/>
      <c r="FN2" s="3"/>
      <c r="FO2" s="3"/>
      <c r="FP2" s="3"/>
      <c r="FQ2" s="3"/>
      <c r="FR2" s="3"/>
      <c r="FS2" s="3"/>
      <c r="FT2" s="3"/>
      <c r="FU2" s="3"/>
      <c r="FV2" s="3"/>
      <c r="FW2" s="3"/>
      <c r="FX2" s="3"/>
      <c r="FY2" s="3"/>
      <c r="FZ2" s="3"/>
      <c r="GA2" s="3"/>
      <c r="GB2" s="3"/>
      <c r="GC2" s="3"/>
      <c r="GD2" s="3"/>
      <c r="GE2" s="3"/>
      <c r="GF2" s="3"/>
      <c r="GG2" s="3"/>
      <c r="GH2" s="3"/>
      <c r="GI2" s="3"/>
      <c r="GJ2" s="3"/>
      <c r="GK2" s="3"/>
      <c r="GL2" s="3"/>
      <c r="GM2" s="3"/>
      <c r="GN2" s="3"/>
      <c r="GO2" s="3"/>
      <c r="GP2" s="3"/>
      <c r="GQ2" s="3"/>
      <c r="GR2" s="3"/>
      <c r="GS2" s="3"/>
      <c r="GT2" s="3"/>
      <c r="GU2" s="3"/>
      <c r="GV2" s="3"/>
      <c r="GW2" s="3"/>
      <c r="GX2" s="3"/>
      <c r="GY2" s="3"/>
      <c r="GZ2" s="3" t="s">
        <v>625</v>
      </c>
      <c r="HA2" s="3"/>
      <c r="HB2" s="3"/>
      <c r="HC2" s="3"/>
      <c r="HD2" s="3"/>
      <c r="HE2" s="3" t="s">
        <v>625</v>
      </c>
      <c r="HF2" s="3"/>
      <c r="HG2" s="3"/>
      <c r="HH2" s="3"/>
      <c r="HI2" s="3"/>
      <c r="HJ2" s="3"/>
      <c r="HK2" s="3"/>
      <c r="HL2" s="3"/>
      <c r="HM2" s="3"/>
      <c r="HN2" s="3"/>
      <c r="HO2" s="3"/>
      <c r="HP2" s="3"/>
      <c r="HQ2" s="3"/>
      <c r="HR2" s="3"/>
      <c r="HS2" s="3" t="s">
        <v>625</v>
      </c>
      <c r="HT2" s="3"/>
      <c r="HU2" s="3"/>
      <c r="HV2" s="3"/>
      <c r="HW2" s="3"/>
      <c r="HX2" s="3"/>
      <c r="HY2" s="3"/>
      <c r="HZ2" s="3"/>
      <c r="IA2" s="3"/>
      <c r="IB2" s="3"/>
      <c r="IC2" s="3"/>
      <c r="ID2" s="3"/>
      <c r="IE2" s="3"/>
      <c r="IF2" s="3"/>
      <c r="IG2" s="3"/>
      <c r="IH2" s="3"/>
      <c r="II2" s="3"/>
      <c r="IJ2" s="3"/>
      <c r="IK2" s="3"/>
      <c r="IL2" s="3"/>
      <c r="IM2" s="3"/>
      <c r="IN2" s="3"/>
      <c r="IO2" s="3"/>
      <c r="IP2" s="3"/>
      <c r="IQ2" s="3"/>
      <c r="IR2" s="3"/>
      <c r="IS2" s="3"/>
      <c r="IT2" s="3"/>
      <c r="IU2" s="3"/>
      <c r="IV2" s="3"/>
      <c r="IW2" s="3"/>
      <c r="IX2" s="3"/>
      <c r="IY2" s="3"/>
      <c r="IZ2" s="3"/>
      <c r="JA2" s="3"/>
      <c r="JB2" s="3"/>
      <c r="JC2" s="3"/>
      <c r="JD2" s="3"/>
      <c r="JE2" s="3"/>
      <c r="JF2" s="3"/>
      <c r="JG2" s="3"/>
      <c r="JH2" s="3"/>
      <c r="JI2" s="3"/>
      <c r="JJ2" s="3"/>
      <c r="JK2" s="3"/>
      <c r="JL2" s="3"/>
      <c r="JM2" s="3"/>
      <c r="JN2" s="3"/>
      <c r="JO2" s="3"/>
      <c r="JP2" s="3"/>
      <c r="JQ2" s="3"/>
      <c r="JR2" s="3" t="s">
        <v>625</v>
      </c>
      <c r="JS2" s="3"/>
      <c r="JT2" s="3"/>
      <c r="JU2" s="3"/>
      <c r="JV2" s="3"/>
      <c r="JW2" s="3" t="s">
        <v>625</v>
      </c>
      <c r="JX2" s="3"/>
      <c r="JY2" s="3"/>
      <c r="JZ2" s="3"/>
      <c r="KA2" s="3"/>
      <c r="KB2" s="3"/>
      <c r="KC2" s="3"/>
      <c r="KD2" s="3"/>
      <c r="KE2" s="3"/>
      <c r="KF2" s="3"/>
      <c r="KG2" s="3"/>
      <c r="KH2" s="3"/>
      <c r="KI2" s="3"/>
      <c r="KJ2" s="3"/>
      <c r="KK2" s="3" t="s">
        <v>625</v>
      </c>
      <c r="KL2" s="3"/>
      <c r="KM2" s="3"/>
      <c r="KN2" s="3"/>
      <c r="KO2" s="3"/>
      <c r="KP2" s="3"/>
      <c r="KQ2" s="3"/>
      <c r="KR2" s="3"/>
      <c r="KS2" s="3"/>
      <c r="KT2" s="3"/>
      <c r="KU2" s="3"/>
      <c r="KV2" s="3"/>
      <c r="KW2" s="3"/>
      <c r="KX2" s="3"/>
    </row>
    <row r="3" spans="1:310" ht="27">
      <c r="A3" s="58"/>
      <c r="B3" s="9" t="s">
        <v>626</v>
      </c>
      <c r="C3" s="10" t="s">
        <v>14</v>
      </c>
      <c r="D3" s="314"/>
      <c r="E3" s="314"/>
      <c r="F3" s="314"/>
      <c r="G3" s="314"/>
      <c r="H3" s="9" t="s">
        <v>627</v>
      </c>
      <c r="I3" s="9" t="s">
        <v>628</v>
      </c>
      <c r="J3" s="9" t="s">
        <v>26</v>
      </c>
      <c r="K3" s="9" t="s">
        <v>629</v>
      </c>
      <c r="L3" s="9"/>
      <c r="M3" s="6"/>
      <c r="N3" s="6" t="s">
        <v>58</v>
      </c>
      <c r="O3" s="6" t="s">
        <v>59</v>
      </c>
      <c r="P3" s="6" t="s">
        <v>60</v>
      </c>
      <c r="Q3" s="6" t="s">
        <v>61</v>
      </c>
      <c r="R3" s="6" t="s">
        <v>62</v>
      </c>
      <c r="S3" s="6" t="s">
        <v>63</v>
      </c>
      <c r="T3" s="6" t="s">
        <v>630</v>
      </c>
      <c r="U3" s="6" t="s">
        <v>64</v>
      </c>
      <c r="V3" s="6" t="s">
        <v>65</v>
      </c>
      <c r="W3" s="6" t="s">
        <v>66</v>
      </c>
      <c r="X3" s="6" t="s">
        <v>67</v>
      </c>
      <c r="Y3" s="6" t="s">
        <v>70</v>
      </c>
      <c r="Z3" s="6" t="s">
        <v>71</v>
      </c>
      <c r="AA3" s="6" t="s">
        <v>73</v>
      </c>
      <c r="AB3" s="6" t="s">
        <v>74</v>
      </c>
      <c r="AC3" s="6" t="s">
        <v>75</v>
      </c>
      <c r="AD3" s="6" t="s">
        <v>76</v>
      </c>
      <c r="AE3" s="6" t="s">
        <v>78</v>
      </c>
      <c r="AF3" s="6" t="s">
        <v>80</v>
      </c>
      <c r="AG3" s="6"/>
      <c r="AH3" s="6"/>
      <c r="AI3" s="6" t="s">
        <v>71</v>
      </c>
      <c r="AJ3" s="6" t="s">
        <v>100</v>
      </c>
      <c r="AK3" s="6" t="s">
        <v>101</v>
      </c>
      <c r="AL3" s="6" t="s">
        <v>102</v>
      </c>
      <c r="AM3" s="6" t="s">
        <v>103</v>
      </c>
      <c r="AN3" s="6" t="s">
        <v>73</v>
      </c>
      <c r="AO3" s="6" t="s">
        <v>74</v>
      </c>
      <c r="AP3" s="6" t="s">
        <v>75</v>
      </c>
      <c r="AQ3" s="6" t="s">
        <v>76</v>
      </c>
      <c r="AR3" s="6" t="s">
        <v>78</v>
      </c>
      <c r="AS3" s="6" t="s">
        <v>104</v>
      </c>
      <c r="AT3" s="6" t="s">
        <v>109</v>
      </c>
      <c r="AU3" s="6" t="s">
        <v>111</v>
      </c>
      <c r="AV3" s="6" t="s">
        <v>113</v>
      </c>
      <c r="AW3" s="6" t="s">
        <v>114</v>
      </c>
      <c r="AX3" s="6" t="s">
        <v>118</v>
      </c>
      <c r="AY3" s="6" t="s">
        <v>121</v>
      </c>
      <c r="AZ3" s="6" t="s">
        <v>123</v>
      </c>
      <c r="BA3" s="6" t="s">
        <v>125</v>
      </c>
      <c r="BB3" s="6" t="s">
        <v>126</v>
      </c>
      <c r="BC3" s="6" t="s">
        <v>127</v>
      </c>
      <c r="BD3" s="6" t="s">
        <v>128</v>
      </c>
      <c r="BE3" s="6" t="s">
        <v>129</v>
      </c>
      <c r="BF3" s="6" t="s">
        <v>130</v>
      </c>
      <c r="BG3" s="6" t="s">
        <v>131</v>
      </c>
      <c r="BH3" s="6" t="s">
        <v>132</v>
      </c>
      <c r="BI3" s="6" t="s">
        <v>133</v>
      </c>
      <c r="BJ3" s="6" t="s">
        <v>134</v>
      </c>
      <c r="BK3" s="6">
        <f>$A$69</f>
        <v>0</v>
      </c>
      <c r="BL3" s="6">
        <f>$A$79</f>
        <v>0</v>
      </c>
      <c r="BM3" s="6" t="s">
        <v>101</v>
      </c>
      <c r="BN3" s="6">
        <f>$A$90</f>
        <v>0</v>
      </c>
      <c r="BO3" s="6">
        <f>$A$104</f>
        <v>0</v>
      </c>
      <c r="BP3" s="6"/>
      <c r="BQ3" s="6" t="s">
        <v>125</v>
      </c>
      <c r="BR3" s="6" t="s">
        <v>126</v>
      </c>
      <c r="BS3" s="6" t="s">
        <v>127</v>
      </c>
      <c r="BT3" s="6" t="s">
        <v>128</v>
      </c>
      <c r="BU3" s="6" t="s">
        <v>129</v>
      </c>
      <c r="BV3" s="6" t="s">
        <v>130</v>
      </c>
      <c r="BW3" s="6" t="s">
        <v>131</v>
      </c>
      <c r="BX3" s="6" t="s">
        <v>132</v>
      </c>
      <c r="BY3" s="6" t="s">
        <v>133</v>
      </c>
      <c r="BZ3" s="6" t="s">
        <v>134</v>
      </c>
      <c r="CA3" s="6">
        <f>$A$69</f>
        <v>0</v>
      </c>
      <c r="CB3" s="6">
        <f>$A$79</f>
        <v>0</v>
      </c>
      <c r="CC3" s="6" t="s">
        <v>101</v>
      </c>
      <c r="CD3" s="6">
        <f>$A$90</f>
        <v>0</v>
      </c>
      <c r="CE3" s="6">
        <f>$A$104</f>
        <v>0</v>
      </c>
      <c r="CF3" s="6"/>
      <c r="CG3" s="6" t="s">
        <v>125</v>
      </c>
      <c r="CH3" s="6" t="s">
        <v>126</v>
      </c>
      <c r="CI3" s="6" t="s">
        <v>127</v>
      </c>
      <c r="CJ3" s="6" t="s">
        <v>128</v>
      </c>
      <c r="CK3" s="6" t="s">
        <v>129</v>
      </c>
      <c r="CL3" s="6" t="s">
        <v>130</v>
      </c>
      <c r="CM3" s="6" t="s">
        <v>131</v>
      </c>
      <c r="CN3" s="6" t="s">
        <v>132</v>
      </c>
      <c r="CO3" s="6" t="s">
        <v>133</v>
      </c>
      <c r="CP3" s="6" t="s">
        <v>134</v>
      </c>
      <c r="CQ3" s="6">
        <f>$A$69</f>
        <v>0</v>
      </c>
      <c r="CR3" s="6">
        <f>$A$79</f>
        <v>0</v>
      </c>
      <c r="CS3" s="6" t="s">
        <v>101</v>
      </c>
      <c r="CT3" s="6">
        <f>$A$90</f>
        <v>0</v>
      </c>
      <c r="CU3" s="6">
        <f>$A$104</f>
        <v>0</v>
      </c>
      <c r="CV3" s="6"/>
      <c r="CW3" s="3"/>
      <c r="CX3" s="3" t="s">
        <v>414</v>
      </c>
      <c r="CY3" s="3" t="s">
        <v>421</v>
      </c>
      <c r="CZ3" s="3" t="s">
        <v>423</v>
      </c>
      <c r="DA3" s="3" t="s">
        <v>423</v>
      </c>
      <c r="DB3" s="3" t="s">
        <v>631</v>
      </c>
      <c r="DC3" s="3" t="s">
        <v>632</v>
      </c>
      <c r="DD3" s="3" t="s">
        <v>633</v>
      </c>
      <c r="DE3" s="3" t="s">
        <v>634</v>
      </c>
      <c r="DF3" s="3" t="s">
        <v>635</v>
      </c>
      <c r="DG3" s="3" t="s">
        <v>636</v>
      </c>
      <c r="DH3" s="3" t="s">
        <v>637</v>
      </c>
      <c r="DI3" s="3" t="s">
        <v>638</v>
      </c>
      <c r="DJ3" s="3" t="s">
        <v>639</v>
      </c>
      <c r="DK3" s="3" t="s">
        <v>640</v>
      </c>
      <c r="DL3" s="3" t="s">
        <v>641</v>
      </c>
      <c r="DM3" s="3" t="s">
        <v>642</v>
      </c>
      <c r="DN3" s="3" t="s">
        <v>643</v>
      </c>
      <c r="DO3" s="3" t="s">
        <v>644</v>
      </c>
      <c r="DP3" s="3" t="s">
        <v>645</v>
      </c>
      <c r="DQ3" s="3" t="s">
        <v>646</v>
      </c>
      <c r="DR3" s="3" t="s">
        <v>647</v>
      </c>
      <c r="DS3" s="3" t="s">
        <v>648</v>
      </c>
      <c r="DT3" s="3" t="s">
        <v>649</v>
      </c>
      <c r="DU3" s="3" t="s">
        <v>650</v>
      </c>
      <c r="DV3" s="3" t="s">
        <v>651</v>
      </c>
      <c r="DW3" s="3" t="s">
        <v>652</v>
      </c>
      <c r="DX3" s="3" t="s">
        <v>653</v>
      </c>
      <c r="DY3" s="3" t="s">
        <v>654</v>
      </c>
      <c r="DZ3" s="3" t="s">
        <v>655</v>
      </c>
      <c r="EA3" s="3" t="s">
        <v>656</v>
      </c>
      <c r="EB3" s="3" t="s">
        <v>657</v>
      </c>
      <c r="EC3" s="3" t="s">
        <v>658</v>
      </c>
      <c r="ED3" s="3" t="s">
        <v>659</v>
      </c>
      <c r="EE3" s="3" t="s">
        <v>660</v>
      </c>
      <c r="EF3" s="3" t="s">
        <v>661</v>
      </c>
      <c r="EG3" s="3" t="s">
        <v>662</v>
      </c>
      <c r="EH3" s="3" t="s">
        <v>663</v>
      </c>
      <c r="EI3" s="3" t="s">
        <v>664</v>
      </c>
      <c r="EJ3" s="3" t="s">
        <v>665</v>
      </c>
      <c r="EK3" s="3" t="s">
        <v>134</v>
      </c>
      <c r="EL3" s="3" t="s">
        <v>666</v>
      </c>
      <c r="EM3" s="3" t="s">
        <v>663</v>
      </c>
      <c r="EN3" s="3" t="s">
        <v>664</v>
      </c>
      <c r="EO3" s="3" t="s">
        <v>665</v>
      </c>
      <c r="EP3" s="3" t="s">
        <v>134</v>
      </c>
      <c r="EQ3" s="3" t="s">
        <v>667</v>
      </c>
      <c r="ER3" s="3" t="s">
        <v>668</v>
      </c>
      <c r="ES3" s="3" t="s">
        <v>537</v>
      </c>
      <c r="ET3" s="3" t="s">
        <v>538</v>
      </c>
      <c r="EU3" s="3" t="s">
        <v>540</v>
      </c>
      <c r="EV3" s="3" t="s">
        <v>669</v>
      </c>
      <c r="EW3" s="3" t="s">
        <v>545</v>
      </c>
      <c r="EX3" s="3" t="s">
        <v>670</v>
      </c>
      <c r="EY3" s="3" t="s">
        <v>544</v>
      </c>
      <c r="EZ3" s="3" t="s">
        <v>671</v>
      </c>
      <c r="FA3" s="3" t="s">
        <v>663</v>
      </c>
      <c r="FB3" s="3" t="s">
        <v>664</v>
      </c>
      <c r="FC3" s="3" t="s">
        <v>665</v>
      </c>
      <c r="FD3" s="3" t="s">
        <v>134</v>
      </c>
      <c r="FE3" s="3" t="s">
        <v>672</v>
      </c>
      <c r="FF3" s="3" t="s">
        <v>668</v>
      </c>
      <c r="FG3" s="3" t="s">
        <v>537</v>
      </c>
      <c r="FH3" s="3" t="s">
        <v>538</v>
      </c>
      <c r="FI3" s="3" t="s">
        <v>540</v>
      </c>
      <c r="FJ3" s="3" t="s">
        <v>669</v>
      </c>
      <c r="FK3" s="3" t="s">
        <v>545</v>
      </c>
      <c r="FL3" s="3" t="s">
        <v>670</v>
      </c>
      <c r="FM3" s="3" t="s">
        <v>544</v>
      </c>
      <c r="FN3" s="3"/>
      <c r="FO3" s="3"/>
      <c r="FP3" s="3" t="s">
        <v>414</v>
      </c>
      <c r="FQ3" s="3" t="s">
        <v>421</v>
      </c>
      <c r="FR3" s="3" t="s">
        <v>423</v>
      </c>
      <c r="FS3" s="3" t="s">
        <v>423</v>
      </c>
      <c r="FT3" s="3" t="s">
        <v>631</v>
      </c>
      <c r="FU3" s="3" t="s">
        <v>632</v>
      </c>
      <c r="FV3" s="3" t="s">
        <v>633</v>
      </c>
      <c r="FW3" s="3" t="s">
        <v>634</v>
      </c>
      <c r="FX3" s="3" t="s">
        <v>635</v>
      </c>
      <c r="FY3" s="3" t="s">
        <v>636</v>
      </c>
      <c r="FZ3" s="3" t="s">
        <v>637</v>
      </c>
      <c r="GA3" s="3" t="s">
        <v>638</v>
      </c>
      <c r="GB3" s="3" t="s">
        <v>639</v>
      </c>
      <c r="GC3" s="3" t="s">
        <v>640</v>
      </c>
      <c r="GD3" s="3" t="s">
        <v>641</v>
      </c>
      <c r="GE3" s="3" t="s">
        <v>642</v>
      </c>
      <c r="GF3" s="3" t="s">
        <v>643</v>
      </c>
      <c r="GG3" s="3" t="s">
        <v>644</v>
      </c>
      <c r="GH3" s="3" t="s">
        <v>645</v>
      </c>
      <c r="GI3" s="3" t="s">
        <v>646</v>
      </c>
      <c r="GJ3" s="3" t="s">
        <v>647</v>
      </c>
      <c r="GK3" s="3" t="s">
        <v>648</v>
      </c>
      <c r="GL3" s="3" t="s">
        <v>649</v>
      </c>
      <c r="GM3" s="3" t="s">
        <v>650</v>
      </c>
      <c r="GN3" s="3" t="s">
        <v>651</v>
      </c>
      <c r="GO3" s="3" t="s">
        <v>652</v>
      </c>
      <c r="GP3" s="3" t="s">
        <v>653</v>
      </c>
      <c r="GQ3" s="3" t="s">
        <v>654</v>
      </c>
      <c r="GR3" s="3" t="s">
        <v>655</v>
      </c>
      <c r="GS3" s="3" t="s">
        <v>656</v>
      </c>
      <c r="GT3" s="3" t="s">
        <v>657</v>
      </c>
      <c r="GU3" s="3" t="s">
        <v>658</v>
      </c>
      <c r="GV3" s="3" t="s">
        <v>659</v>
      </c>
      <c r="GW3" s="3" t="s">
        <v>660</v>
      </c>
      <c r="GX3" s="3" t="s">
        <v>661</v>
      </c>
      <c r="GY3" s="3" t="s">
        <v>662</v>
      </c>
      <c r="GZ3" s="3" t="s">
        <v>663</v>
      </c>
      <c r="HA3" s="3" t="s">
        <v>664</v>
      </c>
      <c r="HB3" s="3" t="s">
        <v>665</v>
      </c>
      <c r="HC3" s="3" t="s">
        <v>134</v>
      </c>
      <c r="HD3" s="3" t="s">
        <v>666</v>
      </c>
      <c r="HE3" s="3" t="s">
        <v>663</v>
      </c>
      <c r="HF3" s="3" t="s">
        <v>664</v>
      </c>
      <c r="HG3" s="3" t="s">
        <v>665</v>
      </c>
      <c r="HH3" s="3" t="s">
        <v>134</v>
      </c>
      <c r="HI3" s="3" t="s">
        <v>667</v>
      </c>
      <c r="HJ3" s="3" t="s">
        <v>668</v>
      </c>
      <c r="HK3" s="3" t="s">
        <v>537</v>
      </c>
      <c r="HL3" s="3" t="s">
        <v>538</v>
      </c>
      <c r="HM3" s="3" t="s">
        <v>540</v>
      </c>
      <c r="HN3" s="3" t="s">
        <v>669</v>
      </c>
      <c r="HO3" s="3" t="s">
        <v>545</v>
      </c>
      <c r="HP3" s="3" t="s">
        <v>670</v>
      </c>
      <c r="HQ3" s="3" t="s">
        <v>544</v>
      </c>
      <c r="HR3" s="3" t="s">
        <v>671</v>
      </c>
      <c r="HS3" s="3" t="s">
        <v>663</v>
      </c>
      <c r="HT3" s="3" t="s">
        <v>664</v>
      </c>
      <c r="HU3" s="3" t="s">
        <v>665</v>
      </c>
      <c r="HV3" s="3" t="s">
        <v>134</v>
      </c>
      <c r="HW3" s="3" t="s">
        <v>672</v>
      </c>
      <c r="HX3" s="3" t="s">
        <v>668</v>
      </c>
      <c r="HY3" s="3" t="s">
        <v>537</v>
      </c>
      <c r="HZ3" s="3" t="s">
        <v>538</v>
      </c>
      <c r="IA3" s="3" t="s">
        <v>540</v>
      </c>
      <c r="IB3" s="3" t="s">
        <v>669</v>
      </c>
      <c r="IC3" s="3" t="s">
        <v>545</v>
      </c>
      <c r="ID3" s="3" t="s">
        <v>670</v>
      </c>
      <c r="IE3" s="3" t="s">
        <v>544</v>
      </c>
      <c r="IF3" s="3"/>
      <c r="IG3" s="3"/>
      <c r="IH3" s="3" t="s">
        <v>414</v>
      </c>
      <c r="II3" s="3" t="s">
        <v>421</v>
      </c>
      <c r="IJ3" s="3" t="s">
        <v>423</v>
      </c>
      <c r="IK3" s="3" t="s">
        <v>423</v>
      </c>
      <c r="IL3" s="3" t="s">
        <v>631</v>
      </c>
      <c r="IM3" s="3" t="s">
        <v>632</v>
      </c>
      <c r="IN3" s="3" t="s">
        <v>633</v>
      </c>
      <c r="IO3" s="3" t="s">
        <v>634</v>
      </c>
      <c r="IP3" s="3" t="s">
        <v>635</v>
      </c>
      <c r="IQ3" s="3" t="s">
        <v>636</v>
      </c>
      <c r="IR3" s="3" t="s">
        <v>637</v>
      </c>
      <c r="IS3" s="3" t="s">
        <v>638</v>
      </c>
      <c r="IT3" s="3" t="s">
        <v>639</v>
      </c>
      <c r="IU3" s="3" t="s">
        <v>640</v>
      </c>
      <c r="IV3" s="3" t="s">
        <v>641</v>
      </c>
      <c r="IW3" s="3" t="s">
        <v>642</v>
      </c>
      <c r="IX3" s="3" t="s">
        <v>643</v>
      </c>
      <c r="IY3" s="3" t="s">
        <v>644</v>
      </c>
      <c r="IZ3" s="3" t="s">
        <v>645</v>
      </c>
      <c r="JA3" s="3" t="s">
        <v>646</v>
      </c>
      <c r="JB3" s="3" t="s">
        <v>647</v>
      </c>
      <c r="JC3" s="3" t="s">
        <v>648</v>
      </c>
      <c r="JD3" s="3" t="s">
        <v>649</v>
      </c>
      <c r="JE3" s="3" t="s">
        <v>650</v>
      </c>
      <c r="JF3" s="3" t="s">
        <v>651</v>
      </c>
      <c r="JG3" s="3" t="s">
        <v>652</v>
      </c>
      <c r="JH3" s="3" t="s">
        <v>653</v>
      </c>
      <c r="JI3" s="3" t="s">
        <v>654</v>
      </c>
      <c r="JJ3" s="3" t="s">
        <v>655</v>
      </c>
      <c r="JK3" s="3" t="s">
        <v>656</v>
      </c>
      <c r="JL3" s="3" t="s">
        <v>657</v>
      </c>
      <c r="JM3" s="3" t="s">
        <v>658</v>
      </c>
      <c r="JN3" s="3" t="s">
        <v>659</v>
      </c>
      <c r="JO3" s="3" t="s">
        <v>660</v>
      </c>
      <c r="JP3" s="3" t="s">
        <v>661</v>
      </c>
      <c r="JQ3" s="3" t="s">
        <v>662</v>
      </c>
      <c r="JR3" s="3" t="s">
        <v>663</v>
      </c>
      <c r="JS3" s="3" t="s">
        <v>664</v>
      </c>
      <c r="JT3" s="3" t="s">
        <v>665</v>
      </c>
      <c r="JU3" s="3" t="s">
        <v>134</v>
      </c>
      <c r="JV3" s="3" t="s">
        <v>666</v>
      </c>
      <c r="JW3" s="3" t="s">
        <v>663</v>
      </c>
      <c r="JX3" s="3" t="s">
        <v>664</v>
      </c>
      <c r="JY3" s="3" t="s">
        <v>665</v>
      </c>
      <c r="JZ3" s="3" t="s">
        <v>134</v>
      </c>
      <c r="KA3" s="3" t="s">
        <v>667</v>
      </c>
      <c r="KB3" s="3" t="s">
        <v>668</v>
      </c>
      <c r="KC3" s="3" t="s">
        <v>537</v>
      </c>
      <c r="KD3" s="3" t="s">
        <v>538</v>
      </c>
      <c r="KE3" s="3" t="s">
        <v>540</v>
      </c>
      <c r="KF3" s="3" t="s">
        <v>669</v>
      </c>
      <c r="KG3" s="3" t="s">
        <v>545</v>
      </c>
      <c r="KH3" s="3" t="s">
        <v>670</v>
      </c>
      <c r="KI3" s="3" t="s">
        <v>544</v>
      </c>
      <c r="KJ3" s="3" t="s">
        <v>671</v>
      </c>
      <c r="KK3" s="3" t="s">
        <v>663</v>
      </c>
      <c r="KL3" s="3" t="s">
        <v>664</v>
      </c>
      <c r="KM3" s="3" t="s">
        <v>665</v>
      </c>
      <c r="KN3" s="3" t="s">
        <v>134</v>
      </c>
      <c r="KO3" s="3" t="s">
        <v>672</v>
      </c>
      <c r="KP3" s="3" t="s">
        <v>668</v>
      </c>
      <c r="KQ3" s="3" t="s">
        <v>537</v>
      </c>
      <c r="KR3" s="3" t="s">
        <v>538</v>
      </c>
      <c r="KS3" s="3" t="s">
        <v>540</v>
      </c>
      <c r="KT3" s="3" t="s">
        <v>669</v>
      </c>
      <c r="KU3" s="3" t="s">
        <v>545</v>
      </c>
      <c r="KV3" s="3" t="s">
        <v>670</v>
      </c>
      <c r="KW3" s="3" t="s">
        <v>544</v>
      </c>
      <c r="KX3" s="3"/>
    </row>
    <row r="4" spans="1:310">
      <c r="A4" s="40" t="s">
        <v>673</v>
      </c>
      <c r="B4" s="40" t="str">
        <f>'【入力用】入力用フォーム '!$C$6&amp;""</f>
        <v/>
      </c>
      <c r="C4" s="40">
        <f>'【入力用】入力用フォーム '!$C$8</f>
        <v>0</v>
      </c>
      <c r="D4" s="94"/>
      <c r="E4" s="94"/>
      <c r="F4" s="94"/>
      <c r="G4" s="95"/>
      <c r="H4" s="40" t="str">
        <f>'【入力用】入力用フォーム '!$C$15&amp;""</f>
        <v/>
      </c>
      <c r="I4" s="40" t="str">
        <f>'【入力用】入力用フォーム '!$C$16&amp;""</f>
        <v/>
      </c>
      <c r="J4" s="40" t="str">
        <f>'【入力用】入力用フォーム '!$C$18&amp;""</f>
        <v/>
      </c>
      <c r="K4" s="40" t="str">
        <f>'【入力用】入力用フォーム '!$C$19&amp;""</f>
        <v/>
      </c>
      <c r="L4" s="40" t="s">
        <v>674</v>
      </c>
      <c r="M4" s="6" t="s">
        <v>675</v>
      </c>
      <c r="N4" s="6" t="str">
        <f>'【入出力用】様式A-4'!$B$65</f>
        <v xml:space="preserve">対象：
</v>
      </c>
      <c r="O4" s="6" t="str">
        <f>'【入出力用】様式A-4'!$B$67</f>
        <v xml:space="preserve">構造：
</v>
      </c>
      <c r="P4" s="6" t="str">
        <f>'【入出力用】様式A-4'!$B$72</f>
        <v>機能（効果）：</v>
      </c>
      <c r="Q4" s="6" t="str">
        <f>'【入出力用】様式A-4'!$B$79</f>
        <v xml:space="preserve">材質：
</v>
      </c>
      <c r="R4" s="6" t="str">
        <f>'【入出力用】様式A-4'!$B$82</f>
        <v xml:space="preserve">寸法：
</v>
      </c>
      <c r="S4" s="6" t="str">
        <f>'【入出力用】様式A-4'!$B$87</f>
        <v>重量：</v>
      </c>
      <c r="T4" s="6" t="str">
        <f>'【入出力用】様式A-4'!$B$89</f>
        <v xml:space="preserve">保証期間：
</v>
      </c>
      <c r="U4" s="6" t="str">
        <f>'【入出力用】様式A-4'!$G$65</f>
        <v xml:space="preserve">組立・加工・取付方法：
</v>
      </c>
      <c r="V4" s="6" t="str">
        <f>'【入出力用】様式A-4'!$G$71</f>
        <v xml:space="preserve">調整方法等：
</v>
      </c>
      <c r="W4" s="6" t="str">
        <f>'【入出力用】様式A-4'!$G$76</f>
        <v xml:space="preserve">適応体重と活動レベル：
</v>
      </c>
      <c r="X4" s="6" t="str">
        <f>'【入出力用】様式A-4'!$G$78</f>
        <v xml:space="preserve">使用条件（場所）：
</v>
      </c>
      <c r="Y4" s="6" t="str">
        <f>'【入出力用】様式A-4'!$G$80</f>
        <v>注意・禁忌事項：</v>
      </c>
      <c r="Z4" s="6" t="str">
        <f>'【入出力用】様式A-4'!$R$88</f>
        <v/>
      </c>
      <c r="AA4" s="6">
        <f>'【入出力用】様式A-4'!$I$83</f>
        <v>0</v>
      </c>
      <c r="AB4" s="6">
        <f>'【入出力用】様式A-4'!$I$84</f>
        <v>0</v>
      </c>
      <c r="AC4" s="6">
        <f>'【入出力用】様式A-4'!$I$85</f>
        <v>0</v>
      </c>
      <c r="AD4" s="6">
        <f>'【入出力用】様式A-4'!$I$86</f>
        <v>0</v>
      </c>
      <c r="AE4" s="6">
        <f>'【入出力用】様式A-4'!$I$87</f>
        <v>0</v>
      </c>
      <c r="AF4" s="6" t="str">
        <f>'【入出力用】様式A-4'!$G$88</f>
        <v xml:space="preserve">備考：
</v>
      </c>
      <c r="AG4" s="6" t="s">
        <v>12</v>
      </c>
      <c r="AH4" s="6" t="s">
        <v>98</v>
      </c>
      <c r="AI4" s="6" t="str">
        <f>'【入出力用】様式A-5'!$O$15</f>
        <v/>
      </c>
      <c r="AJ4" s="6">
        <f>'【入出力用】様式A-5'!$C$11</f>
        <v>0</v>
      </c>
      <c r="AK4" s="6">
        <f>'【入出力用】様式A-5'!$C$12</f>
        <v>0</v>
      </c>
      <c r="AL4" s="6">
        <f>'【入出力用】様式A-5'!$C$13</f>
        <v>0</v>
      </c>
      <c r="AM4" s="6">
        <f>'【入出力用】様式A-5'!$C$14</f>
        <v>0</v>
      </c>
      <c r="AN4" s="6">
        <f>'【入出力用】様式A-5'!$E$10</f>
        <v>0</v>
      </c>
      <c r="AO4" s="6">
        <f>'【入出力用】様式A-5'!$E$11</f>
        <v>0</v>
      </c>
      <c r="AP4" s="6">
        <f>'【入出力用】様式A-5'!$E$12</f>
        <v>0</v>
      </c>
      <c r="AQ4" s="6">
        <f>'【入出力用】様式A-5'!$E$13</f>
        <v>0</v>
      </c>
      <c r="AR4" s="6">
        <f>'【入出力用】様式A-5'!$E$14</f>
        <v>0</v>
      </c>
      <c r="AS4" s="6">
        <f>'【入出力用】様式A-5'!$A$16</f>
        <v>0</v>
      </c>
      <c r="AT4" s="6" t="str">
        <f>'【入出力用】様式A-5'!$O$25</f>
        <v/>
      </c>
      <c r="AU4" s="6" t="str">
        <f>'【入出力用】様式A-5'!$P$25</f>
        <v/>
      </c>
      <c r="AV4" s="6">
        <f>'【入出力用】様式A-5'!$C$25</f>
        <v>0</v>
      </c>
      <c r="AW4" s="6">
        <f>'【入出力用】様式A-5'!$I$25</f>
        <v>0</v>
      </c>
      <c r="AX4" s="6" t="str">
        <f>'【入出力用】様式A-5'!$A$26</f>
        <v>試験負荷レベル：</v>
      </c>
      <c r="AY4" s="6" t="str">
        <f>'【入出力用】様式A-5'!$A$27</f>
        <v xml:space="preserve">評価内容、及び試験条件：
</v>
      </c>
      <c r="AZ4" s="6" t="str">
        <f>'【入出力用】様式A-5'!$A$39</f>
        <v xml:space="preserve">備考：
</v>
      </c>
      <c r="BA4" s="6" t="str">
        <f>'【入出力用】様式A-5'!$A$54</f>
        <v>試験実施施設名：</v>
      </c>
      <c r="BB4" s="6" t="str">
        <f>'【入出力用】様式A-5'!$A$57</f>
        <v>住所：</v>
      </c>
      <c r="BC4" s="6" t="str">
        <f>'【入出力用】様式A-5'!$A$61</f>
        <v>担当者所属：</v>
      </c>
      <c r="BD4" s="6" t="str">
        <f>'【入出力用】様式A-5'!$A$63</f>
        <v>氏名：</v>
      </c>
      <c r="BE4" s="6" t="str">
        <f>'【入出力用】様式A-5'!$A$65</f>
        <v>電話：</v>
      </c>
      <c r="BF4" s="6" t="str">
        <f>'【入出力用】様式A-5'!$D$65</f>
        <v>FAX:</v>
      </c>
      <c r="BG4" s="6" t="str">
        <f>'【入出力用】様式A-5'!$G$65</f>
        <v>E-mail:</v>
      </c>
      <c r="BH4" s="6">
        <f>'【入出力用】様式A-5'!$C$68</f>
        <v>0</v>
      </c>
      <c r="BI4" s="6">
        <f>'【入出力用】様式A-5'!$F$68</f>
        <v>0</v>
      </c>
      <c r="BJ4" s="6">
        <f>'【入出力用】様式A-5'!$H$68</f>
        <v>0</v>
      </c>
      <c r="BK4" s="6" t="str">
        <f>'【入出力用】様式A-5'!$A$69</f>
        <v xml:space="preserve">試験装置・試験機（名称・型式・製造会社等）：
</v>
      </c>
      <c r="BL4" s="6" t="str">
        <f>'【入出力用】様式A-5'!$A$79</f>
        <v xml:space="preserve">試験期間及び試験内容：
</v>
      </c>
      <c r="BM4" s="6">
        <f>'【入出力用】様式A-5'!$B$89</f>
        <v>0</v>
      </c>
      <c r="BN4" s="6" t="str">
        <f>'【入出力用】様式A-5'!$A$90</f>
        <v xml:space="preserve">概要：
</v>
      </c>
      <c r="BO4" s="6" t="str">
        <f>'【入出力用】様式A-5'!$A$104</f>
        <v xml:space="preserve">備考：
</v>
      </c>
      <c r="BP4" s="6" t="s">
        <v>135</v>
      </c>
      <c r="BQ4" s="6" t="str">
        <f>'【入出力用】様式A-5'!$A$118</f>
        <v>試験実施施設名：</v>
      </c>
      <c r="BR4" s="6" t="str">
        <f>'【入出力用】様式A-5'!$A$121</f>
        <v>住所：</v>
      </c>
      <c r="BS4" s="6" t="str">
        <f>'【入出力用】様式A-5'!$A$125</f>
        <v>担当者所属：</v>
      </c>
      <c r="BT4" s="6" t="str">
        <f>'【入出力用】様式A-5'!$A$127</f>
        <v>氏名：</v>
      </c>
      <c r="BU4" s="6" t="str">
        <f>'【入出力用】様式A-5'!$A$129</f>
        <v>電話：</v>
      </c>
      <c r="BV4" s="6" t="str">
        <f>'【入出力用】様式A-5'!$D$129</f>
        <v>FAX:　</v>
      </c>
      <c r="BW4" s="6" t="str">
        <f>'【入出力用】様式A-5'!$G$129</f>
        <v>E-mail:</v>
      </c>
      <c r="BX4" s="6">
        <f>'【入出力用】様式A-5'!$C$132</f>
        <v>0</v>
      </c>
      <c r="BY4" s="6">
        <f>'【入出力用】様式A-5'!$F$132</f>
        <v>0</v>
      </c>
      <c r="BZ4" s="6">
        <f>'【入出力用】様式A-5'!H$132</f>
        <v>0</v>
      </c>
      <c r="CA4" s="6" t="str">
        <f>'【入出力用】様式A-5'!$A$133</f>
        <v xml:space="preserve">試験装置・試験機（名称・型式・製造会社等）：
</v>
      </c>
      <c r="CB4" s="6" t="str">
        <f>'【入出力用】様式A-5'!$A$143</f>
        <v xml:space="preserve">試験期間及び試験内容：
</v>
      </c>
      <c r="CC4" s="6">
        <f>'【入出力用】様式A-5'!$B$153</f>
        <v>0</v>
      </c>
      <c r="CD4" s="6" t="str">
        <f>'【入出力用】様式A-5'!$A$154</f>
        <v xml:space="preserve">概要：
</v>
      </c>
      <c r="CE4" s="6" t="str">
        <f>'【入出力用】様式A-5'!$A$168</f>
        <v xml:space="preserve">備考：
</v>
      </c>
      <c r="CF4" s="6" t="s">
        <v>135</v>
      </c>
      <c r="CG4" s="6" t="str">
        <f>'【入出力用】様式A-5'!$A$182</f>
        <v>試験実施施設名：</v>
      </c>
      <c r="CH4" s="6" t="str">
        <f>'【入出力用】様式A-5'!$A$185</f>
        <v>住所：</v>
      </c>
      <c r="CI4" s="6" t="str">
        <f>'【入出力用】様式A-5'!$A$189</f>
        <v>担当者所属：</v>
      </c>
      <c r="CJ4" s="6" t="str">
        <f>'【入出力用】様式A-5'!$A$191</f>
        <v>氏名：</v>
      </c>
      <c r="CK4" s="6" t="str">
        <f>'【入出力用】様式A-5'!$A$193</f>
        <v>電話：</v>
      </c>
      <c r="CL4" s="6" t="str">
        <f>'【入出力用】様式A-5'!$D$193</f>
        <v>FAX:　</v>
      </c>
      <c r="CM4" s="6" t="str">
        <f>'【入出力用】様式A-5'!$G$193</f>
        <v>E-mail:</v>
      </c>
      <c r="CN4" s="6">
        <f>'【入出力用】様式A-5'!$C$196</f>
        <v>0</v>
      </c>
      <c r="CO4" s="6">
        <f>'【入出力用】様式A-5'!$F$196</f>
        <v>0</v>
      </c>
      <c r="CP4" s="6">
        <f>'【入出力用】様式A-5'!$H$196</f>
        <v>0</v>
      </c>
      <c r="CQ4" s="6" t="str">
        <f>'【入出力用】様式A-5'!$A$197</f>
        <v xml:space="preserve">試験装置・試験機（名称・型式・製造会社等）：
</v>
      </c>
      <c r="CR4" s="6" t="str">
        <f>'【入出力用】様式A-5'!$A$207</f>
        <v xml:space="preserve">試験期間及び試験内容：
</v>
      </c>
      <c r="CS4" s="6">
        <f>'【入出力用】様式A-5'!$B$217</f>
        <v>0</v>
      </c>
      <c r="CT4" s="6" t="str">
        <f>'【入出力用】様式A-5'!$A$218</f>
        <v xml:space="preserve">概要：
</v>
      </c>
      <c r="CU4" s="6" t="str">
        <f>'【入出力用】様式A-5'!$A$232</f>
        <v xml:space="preserve">備考：
</v>
      </c>
      <c r="CV4" s="6" t="s">
        <v>12</v>
      </c>
      <c r="CW4" s="3" t="s">
        <v>410</v>
      </c>
      <c r="CX4" s="3" t="e">
        <f>'【入出力用】様式A-6(1例目)'!#REF!</f>
        <v>#REF!</v>
      </c>
      <c r="CY4" s="3" t="e">
        <f>'【入出力用】様式A-6(1例目)'!#REF!</f>
        <v>#REF!</v>
      </c>
      <c r="CZ4" s="44">
        <f>'【入出力用】様式A-6(1例目)'!$E$6</f>
        <v>0</v>
      </c>
      <c r="DA4" s="44">
        <f>'【入出力用】様式A-6(1例目)'!$AT$8</f>
        <v>0</v>
      </c>
      <c r="DB4" s="3">
        <f>'【入出力用】様式A-6(1例目)'!$BE$8</f>
        <v>0</v>
      </c>
      <c r="DC4" s="3">
        <f>'【入出力用】様式A-6(1例目)'!$C$26</f>
        <v>0</v>
      </c>
      <c r="DD4" s="3">
        <f>'【入出力用】様式A-6(1例目)'!$J$26</f>
        <v>0</v>
      </c>
      <c r="DE4" s="3">
        <f>'【入出力用】様式A-6(1例目)'!$R$26</f>
        <v>0</v>
      </c>
      <c r="DF4" s="3">
        <f>'【入出力用】様式A-6(1例目)'!$C$27</f>
        <v>0</v>
      </c>
      <c r="DG4" s="3">
        <f>'【入出力用】様式A-6(1例目)'!$J$27</f>
        <v>0</v>
      </c>
      <c r="DH4" s="3">
        <f>'【入出力用】様式A-6(1例目)'!$R$27</f>
        <v>0</v>
      </c>
      <c r="DI4" s="3">
        <f>'【入出力用】様式A-6(1例目)'!$C$28</f>
        <v>0</v>
      </c>
      <c r="DJ4" s="3">
        <f>'【入出力用】様式A-6(1例目)'!$J$28</f>
        <v>0</v>
      </c>
      <c r="DK4" s="3">
        <f>'【入出力用】様式A-6(1例目)'!$R$28</f>
        <v>0</v>
      </c>
      <c r="DL4" s="3">
        <f>'【入出力用】様式A-6(1例目)'!$C$29</f>
        <v>0</v>
      </c>
      <c r="DM4" s="3">
        <f>'【入出力用】様式A-6(1例目)'!$J$29</f>
        <v>0</v>
      </c>
      <c r="DN4" s="3">
        <f>'【入出力用】様式A-6(1例目)'!$R$29</f>
        <v>0</v>
      </c>
      <c r="DO4" s="3">
        <f>'【入出力用】様式A-6(1例目)'!$C$30</f>
        <v>0</v>
      </c>
      <c r="DP4" s="3">
        <f>'【入出力用】様式A-6(1例目)'!$J$30</f>
        <v>0</v>
      </c>
      <c r="DQ4" s="3">
        <f>'【入出力用】様式A-6(1例目)'!$R$30</f>
        <v>0</v>
      </c>
      <c r="DR4" s="3">
        <f>'【入出力用】様式A-6(1例目)'!$C$31</f>
        <v>0</v>
      </c>
      <c r="DS4" s="3">
        <f>'【入出力用】様式A-6(1例目)'!$J$31</f>
        <v>0</v>
      </c>
      <c r="DT4" s="3">
        <f>'【入出力用】様式A-6(1例目)'!$R$31</f>
        <v>0</v>
      </c>
      <c r="DU4" s="3" t="e">
        <f>'【入出力用】様式A-6(1例目)'!#REF!</f>
        <v>#REF!</v>
      </c>
      <c r="DV4" s="3" t="e">
        <f>'【入出力用】様式A-6(1例目)'!#REF!</f>
        <v>#REF!</v>
      </c>
      <c r="DW4" s="3" t="e">
        <f>'【入出力用】様式A-6(1例目)'!#REF!</f>
        <v>#REF!</v>
      </c>
      <c r="DX4" s="43" t="e">
        <f>'【入出力用】様式A-6(1例目)'!#REF!</f>
        <v>#REF!</v>
      </c>
      <c r="DY4" s="43" t="e">
        <f>'【入出力用】様式A-6(1例目)'!#REF!</f>
        <v>#REF!</v>
      </c>
      <c r="DZ4" s="3" t="e">
        <f>'【入出力用】様式A-6(1例目)'!#REF!</f>
        <v>#REF!</v>
      </c>
      <c r="EA4" s="3" t="e">
        <f>'【入出力用】様式A-6(1例目)'!#REF!</f>
        <v>#REF!</v>
      </c>
      <c r="EB4" s="3">
        <f>'【入出力用】様式A-6(1例目)'!$AK$48</f>
        <v>0</v>
      </c>
      <c r="EC4" s="3" t="e">
        <f>'【入出力用】様式A-6(1例目)'!#REF!</f>
        <v>#REF!</v>
      </c>
      <c r="ED4" s="3" t="e">
        <f>'【入出力用】様式A-6(1例目)'!#REF!</f>
        <v>#REF!</v>
      </c>
      <c r="EE4" s="3" t="e">
        <f>'【入出力用】様式A-6(1例目)'!#REF!</f>
        <v>#REF!</v>
      </c>
      <c r="EF4" s="3" t="e">
        <f>'【入出力用】様式A-6(1例目)'!#REF!</f>
        <v>#REF!</v>
      </c>
      <c r="EG4" s="3" t="e">
        <f>'【入出力用】様式A-6(1例目)'!#REF!</f>
        <v>#REF!</v>
      </c>
      <c r="EH4" s="3" t="e">
        <f>'【入出力用】様式A-6(1例目)'!#REF!</f>
        <v>#REF!</v>
      </c>
      <c r="EI4" s="42" t="e">
        <f>'【入出力用】様式A-6(1例目)'!#REF!</f>
        <v>#REF!</v>
      </c>
      <c r="EJ4" s="3" t="e">
        <f>'【入出力用】様式A-6(1例目)'!#REF!</f>
        <v>#REF!</v>
      </c>
      <c r="EK4" s="3" t="e">
        <f>'【入出力用】様式A-6(1例目)'!#REF!</f>
        <v>#REF!</v>
      </c>
      <c r="EL4" s="3" t="e">
        <f>'【入出力用】様式A-6(1例目)'!#REF!</f>
        <v>#REF!</v>
      </c>
      <c r="EM4" s="3" t="e">
        <f>'【入出力用】様式A-6(1例目)'!#REF!</f>
        <v>#REF!</v>
      </c>
      <c r="EN4" s="42" t="e">
        <f>'【入出力用】様式A-6(1例目)'!#REF!</f>
        <v>#REF!</v>
      </c>
      <c r="EO4" s="3" t="e">
        <f>'【入出力用】様式A-6(1例目)'!#REF!</f>
        <v>#REF!</v>
      </c>
      <c r="EP4" s="3" t="e">
        <f>'【入出力用】様式A-6(1例目)'!#REF!</f>
        <v>#REF!</v>
      </c>
      <c r="EQ4" s="3" t="e">
        <f>'【入出力用】様式A-6(1例目)'!#REF!</f>
        <v>#REF!</v>
      </c>
      <c r="ER4" s="3" t="e">
        <f>'【入出力用】様式A-6(1例目)'!#REF!</f>
        <v>#REF!</v>
      </c>
      <c r="ES4" s="3" t="e">
        <f>'【入出力用】様式A-6(1例目)'!#REF!</f>
        <v>#REF!</v>
      </c>
      <c r="ET4" s="3" t="e">
        <f>'【入出力用】様式A-6(1例目)'!#REF!</f>
        <v>#REF!</v>
      </c>
      <c r="EU4" s="3" t="e">
        <f>'【入出力用】様式A-6(1例目)'!#REF!</f>
        <v>#REF!</v>
      </c>
      <c r="EV4" s="3" t="e">
        <f>'【入出力用】様式A-6(1例目)'!#REF!</f>
        <v>#REF!</v>
      </c>
      <c r="EW4" s="3">
        <f>'【入出力用】様式A-6(1例目)'!$AI$89</f>
        <v>0</v>
      </c>
      <c r="EX4" s="3" t="e">
        <f>'【入出力用】様式A-6(1例目)'!#REF!</f>
        <v>#REF!</v>
      </c>
      <c r="EY4" s="3">
        <f>'【入出力用】様式A-6(1例目)'!$H$60</f>
        <v>0</v>
      </c>
      <c r="EZ4" s="3" t="str">
        <f>'【入出力用】様式A-6(1例目)'!$B$77</f>
        <v>テスト使用期間中、被験者が当該部品を使い続けることに問題はありませんでしたか。</v>
      </c>
      <c r="FA4" s="3">
        <f>'【入出力用】様式A-6(1例目)'!$AB$71</f>
        <v>0</v>
      </c>
      <c r="FB4" s="42">
        <f>'【入出力用】様式A-6(1例目)'!$K$71</f>
        <v>0</v>
      </c>
      <c r="FC4" s="3">
        <f>'【入出力用】様式A-6(1例目)'!$P$71</f>
        <v>0</v>
      </c>
      <c r="FD4" s="3">
        <f>'【入出力用】様式A-6(1例目)'!$R$71</f>
        <v>0</v>
      </c>
      <c r="FE4" s="3">
        <f>'【入出力用】様式A-6(1例目)'!$V$76</f>
        <v>0</v>
      </c>
      <c r="FF4" s="3">
        <f>'【入出力用】様式A-6(1例目)'!$O$74</f>
        <v>0</v>
      </c>
      <c r="FG4" s="3" t="e">
        <f>'【入出力用】様式A-6(1例目)'!#REF!</f>
        <v>#REF!</v>
      </c>
      <c r="FH4" s="3">
        <f>'【入出力用】様式A-6(1例目)'!$H$74</f>
        <v>0</v>
      </c>
      <c r="FI4" s="3" t="e">
        <f>'【入出力用】様式A-6(1例目)'!#REF!</f>
        <v>#REF!</v>
      </c>
      <c r="FJ4" s="3">
        <f>'【入出力用】様式A-6(1例目)'!$W$74</f>
        <v>0</v>
      </c>
      <c r="FK4" s="3" t="str">
        <f>'【入出力用】様式A-6(1例目)'!$AI$112</f>
        <v/>
      </c>
      <c r="FL4" s="3" t="e">
        <f>'【入出力用】様式A-6(1例目)'!#REF!</f>
        <v>#REF!</v>
      </c>
      <c r="FM4" s="3" t="e">
        <f>'【入出力用】様式A-6(1例目)'!#REF!</f>
        <v>#REF!</v>
      </c>
      <c r="FN4" s="3" t="s">
        <v>566</v>
      </c>
      <c r="FO4" s="3" t="s">
        <v>676</v>
      </c>
      <c r="FP4" s="3" t="e">
        <f>#REF!</f>
        <v>#REF!</v>
      </c>
      <c r="FQ4" s="3" t="e">
        <f>#REF!</f>
        <v>#REF!</v>
      </c>
      <c r="FR4" s="3" t="e">
        <f>#REF!</f>
        <v>#REF!</v>
      </c>
      <c r="FS4" s="3" t="e">
        <f>#REF!</f>
        <v>#REF!</v>
      </c>
      <c r="FT4" s="3" t="e">
        <f>#REF!</f>
        <v>#REF!</v>
      </c>
      <c r="FU4" s="3" t="e">
        <f>#REF!</f>
        <v>#REF!</v>
      </c>
      <c r="FV4" s="3" t="e">
        <f>#REF!</f>
        <v>#REF!</v>
      </c>
      <c r="FW4" s="3" t="e">
        <f>#REF!</f>
        <v>#REF!</v>
      </c>
      <c r="FX4" s="3" t="e">
        <f>#REF!</f>
        <v>#REF!</v>
      </c>
      <c r="FY4" s="3" t="e">
        <f>#REF!</f>
        <v>#REF!</v>
      </c>
      <c r="FZ4" s="3" t="e">
        <f>#REF!</f>
        <v>#REF!</v>
      </c>
      <c r="GA4" s="3" t="e">
        <f>#REF!</f>
        <v>#REF!</v>
      </c>
      <c r="GB4" s="3" t="e">
        <f>#REF!</f>
        <v>#REF!</v>
      </c>
      <c r="GC4" s="3" t="e">
        <f>#REF!</f>
        <v>#REF!</v>
      </c>
      <c r="GD4" s="3" t="e">
        <f>#REF!</f>
        <v>#REF!</v>
      </c>
      <c r="GE4" s="3" t="e">
        <f>#REF!</f>
        <v>#REF!</v>
      </c>
      <c r="GF4" s="3" t="e">
        <f>#REF!</f>
        <v>#REF!</v>
      </c>
      <c r="GG4" s="3" t="e">
        <f>#REF!</f>
        <v>#REF!</v>
      </c>
      <c r="GH4" s="3" t="e">
        <f>#REF!</f>
        <v>#REF!</v>
      </c>
      <c r="GI4" s="3" t="e">
        <f>#REF!</f>
        <v>#REF!</v>
      </c>
      <c r="GJ4" s="3" t="e">
        <f>#REF!</f>
        <v>#REF!</v>
      </c>
      <c r="GK4" s="3" t="e">
        <f>#REF!</f>
        <v>#REF!</v>
      </c>
      <c r="GL4" s="3" t="e">
        <f>#REF!</f>
        <v>#REF!</v>
      </c>
      <c r="GM4" s="3" t="e">
        <f>#REF!</f>
        <v>#REF!</v>
      </c>
      <c r="GN4" s="3" t="e">
        <f>#REF!</f>
        <v>#REF!</v>
      </c>
      <c r="GO4" s="3" t="e">
        <f>#REF!</f>
        <v>#REF!</v>
      </c>
      <c r="GP4" s="3" t="e">
        <f>#REF!</f>
        <v>#REF!</v>
      </c>
      <c r="GQ4" s="3" t="e">
        <f>#REF!</f>
        <v>#REF!</v>
      </c>
      <c r="GR4" s="3" t="e">
        <f>#REF!</f>
        <v>#REF!</v>
      </c>
      <c r="GS4" s="3" t="e">
        <f>#REF!</f>
        <v>#REF!</v>
      </c>
      <c r="GT4" s="3" t="e">
        <f>#REF!</f>
        <v>#REF!</v>
      </c>
      <c r="GU4" s="3" t="e">
        <f>#REF!</f>
        <v>#REF!</v>
      </c>
      <c r="GV4" s="3" t="e">
        <f>#REF!</f>
        <v>#REF!</v>
      </c>
      <c r="GW4" s="3" t="e">
        <f>#REF!</f>
        <v>#REF!</v>
      </c>
      <c r="GX4" s="3" t="e">
        <f>#REF!</f>
        <v>#REF!</v>
      </c>
      <c r="GY4" s="3" t="e">
        <f>#REF!</f>
        <v>#REF!</v>
      </c>
      <c r="GZ4" s="3" t="e">
        <f>#REF!</f>
        <v>#REF!</v>
      </c>
      <c r="HA4" s="3" t="e">
        <f>#REF!</f>
        <v>#REF!</v>
      </c>
      <c r="HB4" s="3" t="e">
        <f>#REF!</f>
        <v>#REF!</v>
      </c>
      <c r="HC4" s="3" t="e">
        <f>#REF!</f>
        <v>#REF!</v>
      </c>
      <c r="HD4" s="3" t="e">
        <f>#REF!</f>
        <v>#REF!</v>
      </c>
      <c r="HE4" s="3" t="e">
        <f>#REF!</f>
        <v>#REF!</v>
      </c>
      <c r="HF4" s="3" t="e">
        <f>#REF!</f>
        <v>#REF!</v>
      </c>
      <c r="HG4" s="3" t="e">
        <f>#REF!</f>
        <v>#REF!</v>
      </c>
      <c r="HH4" s="3" t="e">
        <f>#REF!</f>
        <v>#REF!</v>
      </c>
      <c r="HI4" s="3" t="e">
        <f>#REF!</f>
        <v>#REF!</v>
      </c>
      <c r="HJ4" s="3" t="e">
        <f>#REF!</f>
        <v>#REF!</v>
      </c>
      <c r="HK4" s="3" t="e">
        <f>#REF!</f>
        <v>#REF!</v>
      </c>
      <c r="HL4" s="3" t="e">
        <f>#REF!</f>
        <v>#REF!</v>
      </c>
      <c r="HM4" s="3" t="e">
        <f>#REF!</f>
        <v>#REF!</v>
      </c>
      <c r="HN4" s="3" t="e">
        <f>#REF!</f>
        <v>#REF!</v>
      </c>
      <c r="HO4" s="3" t="e">
        <f>#REF!</f>
        <v>#REF!</v>
      </c>
      <c r="HP4" s="3" t="e">
        <f>#REF!</f>
        <v>#REF!</v>
      </c>
      <c r="HQ4" s="3" t="e">
        <f>#REF!</f>
        <v>#REF!</v>
      </c>
      <c r="HR4" s="3" t="e">
        <f>#REF!</f>
        <v>#REF!</v>
      </c>
      <c r="HS4" s="3" t="e">
        <f>#REF!</f>
        <v>#REF!</v>
      </c>
      <c r="HT4" s="3" t="e">
        <f>#REF!</f>
        <v>#REF!</v>
      </c>
      <c r="HU4" s="3" t="e">
        <f>#REF!</f>
        <v>#REF!</v>
      </c>
      <c r="HV4" s="3" t="e">
        <f>#REF!</f>
        <v>#REF!</v>
      </c>
      <c r="HW4" s="3" t="e">
        <f>#REF!</f>
        <v>#REF!</v>
      </c>
      <c r="HX4" s="3" t="e">
        <f>#REF!</f>
        <v>#REF!</v>
      </c>
      <c r="HY4" s="3" t="e">
        <f>#REF!</f>
        <v>#REF!</v>
      </c>
      <c r="HZ4" s="3" t="e">
        <f>#REF!</f>
        <v>#REF!</v>
      </c>
      <c r="IA4" s="3" t="e">
        <f>#REF!</f>
        <v>#REF!</v>
      </c>
      <c r="IB4" s="3" t="e">
        <f>#REF!</f>
        <v>#REF!</v>
      </c>
      <c r="IC4" s="3" t="e">
        <f>#REF!</f>
        <v>#REF!</v>
      </c>
      <c r="ID4" s="3" t="e">
        <f>#REF!</f>
        <v>#REF!</v>
      </c>
      <c r="IE4" s="3" t="e">
        <f>#REF!</f>
        <v>#REF!</v>
      </c>
      <c r="IF4" s="3" t="e">
        <f>#REF!</f>
        <v>#REF!</v>
      </c>
      <c r="IG4" s="3" t="s">
        <v>677</v>
      </c>
      <c r="IH4" s="3" t="e">
        <f>#REF!</f>
        <v>#REF!</v>
      </c>
      <c r="II4" s="3" t="e">
        <f>#REF!</f>
        <v>#REF!</v>
      </c>
      <c r="IJ4" s="3" t="e">
        <f>#REF!</f>
        <v>#REF!</v>
      </c>
      <c r="IK4" s="3" t="e">
        <f>#REF!</f>
        <v>#REF!</v>
      </c>
      <c r="IL4" s="3" t="e">
        <f>#REF!</f>
        <v>#REF!</v>
      </c>
      <c r="IM4" s="3" t="e">
        <f>#REF!</f>
        <v>#REF!</v>
      </c>
      <c r="IN4" s="3" t="e">
        <f>#REF!</f>
        <v>#REF!</v>
      </c>
      <c r="IO4" s="3" t="e">
        <f>#REF!</f>
        <v>#REF!</v>
      </c>
      <c r="IP4" s="3" t="e">
        <f>#REF!</f>
        <v>#REF!</v>
      </c>
      <c r="IQ4" s="3" t="e">
        <f>#REF!</f>
        <v>#REF!</v>
      </c>
      <c r="IR4" s="3" t="e">
        <f>#REF!</f>
        <v>#REF!</v>
      </c>
      <c r="IS4" s="3" t="e">
        <f>#REF!</f>
        <v>#REF!</v>
      </c>
      <c r="IT4" s="3" t="e">
        <f>#REF!</f>
        <v>#REF!</v>
      </c>
      <c r="IU4" s="3" t="e">
        <f>#REF!</f>
        <v>#REF!</v>
      </c>
      <c r="IV4" s="3" t="e">
        <f>#REF!</f>
        <v>#REF!</v>
      </c>
      <c r="IW4" s="3" t="e">
        <f>#REF!</f>
        <v>#REF!</v>
      </c>
      <c r="IX4" s="3" t="e">
        <f>#REF!</f>
        <v>#REF!</v>
      </c>
      <c r="IY4" s="3" t="e">
        <f>#REF!</f>
        <v>#REF!</v>
      </c>
      <c r="IZ4" s="3" t="e">
        <f>#REF!</f>
        <v>#REF!</v>
      </c>
      <c r="JA4" s="3" t="e">
        <f>#REF!</f>
        <v>#REF!</v>
      </c>
      <c r="JB4" s="3" t="e">
        <f>#REF!</f>
        <v>#REF!</v>
      </c>
      <c r="JC4" s="3" t="e">
        <f>#REF!</f>
        <v>#REF!</v>
      </c>
      <c r="JD4" s="3" t="e">
        <f>#REF!</f>
        <v>#REF!</v>
      </c>
      <c r="JE4" s="3" t="e">
        <f>#REF!</f>
        <v>#REF!</v>
      </c>
      <c r="JF4" s="3" t="e">
        <f>#REF!</f>
        <v>#REF!</v>
      </c>
      <c r="JG4" s="3" t="e">
        <f>#REF!</f>
        <v>#REF!</v>
      </c>
      <c r="JH4" s="3">
        <f>AO32</f>
        <v>0</v>
      </c>
      <c r="JI4" s="3" t="e">
        <f>#REF!</f>
        <v>#REF!</v>
      </c>
      <c r="JJ4" s="3" t="e">
        <f>#REF!</f>
        <v>#REF!</v>
      </c>
      <c r="JK4" s="3" t="e">
        <f>#REF!</f>
        <v>#REF!</v>
      </c>
      <c r="JL4" s="3" t="e">
        <f>#REF!</f>
        <v>#REF!</v>
      </c>
      <c r="JM4" s="3" t="e">
        <f>#REF!</f>
        <v>#REF!</v>
      </c>
      <c r="JN4" s="3" t="e">
        <f>#REF!</f>
        <v>#REF!</v>
      </c>
      <c r="JO4" s="3" t="e">
        <f>#REF!</f>
        <v>#REF!</v>
      </c>
      <c r="JP4" s="3" t="e">
        <f>#REF!</f>
        <v>#REF!</v>
      </c>
      <c r="JQ4" s="3" t="e">
        <f>#REF!</f>
        <v>#REF!</v>
      </c>
      <c r="JR4" s="3" t="e">
        <f>#REF!</f>
        <v>#REF!</v>
      </c>
      <c r="JS4" s="3" t="e">
        <f>#REF!</f>
        <v>#REF!</v>
      </c>
      <c r="JT4" s="3" t="e">
        <f>#REF!</f>
        <v>#REF!</v>
      </c>
      <c r="JU4" s="3" t="e">
        <f>#REF!</f>
        <v>#REF!</v>
      </c>
      <c r="JV4" s="3" t="e">
        <f>#REF!</f>
        <v>#REF!</v>
      </c>
      <c r="JW4" s="3" t="e">
        <f>#REF!</f>
        <v>#REF!</v>
      </c>
      <c r="JX4" s="3" t="e">
        <f>#REF!</f>
        <v>#REF!</v>
      </c>
      <c r="JY4" s="3" t="e">
        <f>#REF!</f>
        <v>#REF!</v>
      </c>
      <c r="JZ4" s="3" t="e">
        <f>#REF!</f>
        <v>#REF!</v>
      </c>
      <c r="KA4" s="3" t="e">
        <f>#REF!</f>
        <v>#REF!</v>
      </c>
      <c r="KB4" s="3" t="e">
        <f>#REF!</f>
        <v>#REF!</v>
      </c>
      <c r="KC4" s="3" t="e">
        <f>#REF!</f>
        <v>#REF!</v>
      </c>
      <c r="KD4" s="3" t="e">
        <f>#REF!</f>
        <v>#REF!</v>
      </c>
      <c r="KE4" s="3" t="e">
        <f>#REF!</f>
        <v>#REF!</v>
      </c>
      <c r="KF4" s="3" t="e">
        <f>#REF!</f>
        <v>#REF!</v>
      </c>
      <c r="KG4" s="3" t="e">
        <f>#REF!</f>
        <v>#REF!</v>
      </c>
      <c r="KH4" s="3" t="e">
        <f>#REF!</f>
        <v>#REF!</v>
      </c>
      <c r="KI4" s="3" t="e">
        <f>#REF!</f>
        <v>#REF!</v>
      </c>
      <c r="KJ4" s="3" t="e">
        <f>#REF!</f>
        <v>#REF!</v>
      </c>
      <c r="KK4" s="3" t="e">
        <f>#REF!</f>
        <v>#REF!</v>
      </c>
      <c r="KL4" s="3" t="e">
        <f>#REF!</f>
        <v>#REF!</v>
      </c>
      <c r="KM4" s="3" t="e">
        <f>#REF!</f>
        <v>#REF!</v>
      </c>
      <c r="KN4" s="3" t="e">
        <f>#REF!</f>
        <v>#REF!</v>
      </c>
      <c r="KO4" s="3" t="e">
        <f>#REF!</f>
        <v>#REF!</v>
      </c>
      <c r="KP4" s="3" t="e">
        <f>#REF!</f>
        <v>#REF!</v>
      </c>
      <c r="KQ4" s="3" t="e">
        <f>#REF!</f>
        <v>#REF!</v>
      </c>
      <c r="KR4" s="3" t="e">
        <f>#REF!</f>
        <v>#REF!</v>
      </c>
      <c r="KS4" s="3" t="e">
        <f>#REF!</f>
        <v>#REF!</v>
      </c>
      <c r="KT4" s="3" t="e">
        <f>#REF!</f>
        <v>#REF!</v>
      </c>
      <c r="KU4" s="3" t="e">
        <f>#REF!</f>
        <v>#REF!</v>
      </c>
      <c r="KV4" s="3" t="e">
        <f>#REF!</f>
        <v>#REF!</v>
      </c>
      <c r="KW4" s="3" t="e">
        <f>#REF!</f>
        <v>#REF!</v>
      </c>
      <c r="KX4" s="3" t="e">
        <f>#REF!</f>
        <v>#REF!</v>
      </c>
    </row>
    <row r="5" spans="1:310">
      <c r="CW5" s="3"/>
      <c r="CX5" s="3"/>
      <c r="CY5" s="3"/>
      <c r="CZ5" s="44"/>
      <c r="DA5" s="44"/>
      <c r="DB5" s="3"/>
      <c r="DC5" s="3"/>
      <c r="DD5" s="3"/>
      <c r="DE5" s="3"/>
      <c r="DF5" s="3"/>
      <c r="DG5" s="3"/>
      <c r="DH5" s="3"/>
      <c r="DI5" s="3"/>
      <c r="DJ5" s="3"/>
      <c r="DK5" s="3"/>
      <c r="DL5" s="3"/>
      <c r="DM5" s="3"/>
      <c r="DN5" s="3"/>
      <c r="DO5" s="3"/>
      <c r="DP5" s="3"/>
      <c r="DQ5" s="3"/>
      <c r="DR5" s="3"/>
      <c r="DS5" s="3"/>
      <c r="DT5" s="3"/>
      <c r="DU5" s="3"/>
      <c r="DV5" s="3"/>
      <c r="DW5" s="3"/>
      <c r="DX5" s="43"/>
      <c r="DY5" s="43"/>
      <c r="DZ5" s="3"/>
      <c r="EA5" s="3"/>
      <c r="EB5" s="3"/>
      <c r="EC5" s="3"/>
      <c r="ED5" s="3"/>
      <c r="EE5" s="3"/>
      <c r="EF5" s="3"/>
      <c r="EG5" s="3"/>
      <c r="EH5" s="3"/>
      <c r="EI5" s="42"/>
      <c r="EJ5" s="3"/>
      <c r="EK5" s="3"/>
      <c r="EL5" s="3"/>
      <c r="EM5" s="3"/>
      <c r="EN5" s="42"/>
      <c r="EO5" s="3"/>
      <c r="EP5" s="3"/>
      <c r="EQ5" s="3"/>
      <c r="ER5" s="3"/>
      <c r="ES5" s="3"/>
      <c r="ET5" s="3"/>
      <c r="EU5" s="3"/>
      <c r="EV5" s="3"/>
      <c r="EW5" s="3"/>
      <c r="EX5" s="3"/>
      <c r="EY5" s="3"/>
      <c r="EZ5" s="3"/>
      <c r="FA5" s="3"/>
      <c r="FB5" s="42"/>
      <c r="FC5" s="3"/>
      <c r="FD5" s="3"/>
      <c r="FE5" s="3"/>
      <c r="FF5" s="3"/>
      <c r="FG5" s="3"/>
      <c r="FH5" s="3"/>
      <c r="FI5" s="3"/>
      <c r="FJ5" s="3"/>
      <c r="FK5" s="3"/>
      <c r="FL5" s="3"/>
      <c r="FM5" s="3"/>
      <c r="FN5" s="3"/>
      <c r="IU5" s="3"/>
    </row>
    <row r="6" spans="1:310">
      <c r="CW6" s="3"/>
      <c r="CX6" s="3"/>
      <c r="CY6" s="3"/>
      <c r="CZ6" s="44"/>
      <c r="DA6" s="44"/>
      <c r="DB6" s="3"/>
      <c r="DC6" s="3"/>
      <c r="DD6" s="3"/>
      <c r="DE6" s="3"/>
      <c r="DF6" s="3"/>
      <c r="DG6" s="3"/>
      <c r="DH6" s="3"/>
      <c r="DI6" s="3"/>
      <c r="DJ6" s="3"/>
      <c r="DK6" s="3"/>
      <c r="DL6" s="3"/>
      <c r="DM6" s="3"/>
      <c r="DN6" s="3"/>
      <c r="DO6" s="3"/>
      <c r="DP6" s="3"/>
      <c r="DQ6" s="3"/>
      <c r="DR6" s="3"/>
      <c r="DS6" s="3"/>
      <c r="DT6" s="3"/>
      <c r="DU6" s="3"/>
      <c r="DV6" s="3"/>
      <c r="DW6" s="3"/>
      <c r="DX6" s="43"/>
      <c r="DY6" s="43"/>
      <c r="DZ6" s="3"/>
      <c r="EA6" s="3"/>
      <c r="EB6" s="3"/>
      <c r="EC6" s="3"/>
      <c r="ED6" s="3"/>
      <c r="EE6" s="3"/>
      <c r="EF6" s="3"/>
      <c r="EG6" s="3"/>
      <c r="EH6" s="3"/>
      <c r="EI6" s="42"/>
      <c r="EJ6" s="3"/>
      <c r="EK6" s="3"/>
      <c r="EL6" s="3"/>
      <c r="EM6" s="3"/>
      <c r="EN6" s="42"/>
      <c r="EO6" s="3"/>
      <c r="EP6" s="3"/>
      <c r="EQ6" s="3"/>
      <c r="ER6" s="3"/>
      <c r="ES6" s="3"/>
      <c r="ET6" s="3"/>
      <c r="EU6" s="3"/>
      <c r="EV6" s="3"/>
      <c r="EW6" s="3"/>
      <c r="EX6" s="3"/>
      <c r="EY6" s="3"/>
      <c r="EZ6" s="3"/>
      <c r="FA6" s="3"/>
      <c r="FB6" s="42"/>
      <c r="FC6" s="3"/>
      <c r="FD6" s="3"/>
      <c r="FE6" s="3"/>
      <c r="FF6" s="3"/>
      <c r="FG6" s="3"/>
      <c r="FH6" s="3"/>
      <c r="FI6" s="3"/>
      <c r="FJ6" s="3"/>
      <c r="FK6" s="3"/>
      <c r="FL6" s="3"/>
      <c r="FM6" s="3"/>
      <c r="FN6" s="3"/>
      <c r="IU6" s="3"/>
    </row>
    <row r="7" spans="1:310">
      <c r="CW7" s="3"/>
      <c r="CX7" s="3"/>
      <c r="CY7" s="3"/>
      <c r="CZ7" s="44"/>
      <c r="DA7" s="44"/>
      <c r="DB7" s="3"/>
      <c r="DC7" s="3"/>
      <c r="DD7" s="3"/>
      <c r="DE7" s="3"/>
      <c r="DF7" s="3"/>
      <c r="DG7" s="3"/>
      <c r="DH7" s="3"/>
      <c r="DI7" s="3"/>
      <c r="DJ7" s="3"/>
      <c r="DK7" s="3"/>
      <c r="DL7" s="3"/>
      <c r="DM7" s="3"/>
      <c r="DN7" s="3"/>
      <c r="DO7" s="3"/>
      <c r="DP7" s="3"/>
      <c r="DQ7" s="3"/>
      <c r="DR7" s="3"/>
      <c r="DS7" s="3"/>
      <c r="DT7" s="3"/>
      <c r="DU7" s="3"/>
      <c r="DV7" s="3"/>
      <c r="DW7" s="3"/>
      <c r="DX7" s="43"/>
      <c r="DY7" s="43"/>
      <c r="DZ7" s="3"/>
      <c r="EA7" s="3"/>
      <c r="EB7" s="3"/>
      <c r="EC7" s="3"/>
      <c r="ED7" s="3"/>
      <c r="EE7" s="3"/>
      <c r="EF7" s="3"/>
      <c r="EG7" s="3"/>
      <c r="EH7" s="3"/>
      <c r="EI7" s="42"/>
      <c r="EJ7" s="3"/>
      <c r="EK7" s="3"/>
      <c r="EL7" s="3"/>
      <c r="EM7" s="3"/>
      <c r="EN7" s="42"/>
      <c r="EO7" s="3"/>
      <c r="EP7" s="3"/>
      <c r="EQ7" s="3"/>
      <c r="ER7" s="3"/>
      <c r="ES7" s="3"/>
      <c r="ET7" s="3"/>
      <c r="EU7" s="3"/>
      <c r="EV7" s="3"/>
      <c r="EW7" s="3"/>
      <c r="EX7" s="3"/>
      <c r="EY7" s="3"/>
      <c r="EZ7" s="3"/>
      <c r="FA7" s="3"/>
      <c r="FB7" s="42"/>
      <c r="FC7" s="3"/>
      <c r="FD7" s="3"/>
      <c r="FE7" s="3"/>
      <c r="FF7" s="3"/>
      <c r="FG7" s="3"/>
      <c r="FH7" s="3"/>
      <c r="FI7" s="3"/>
      <c r="FJ7" s="3"/>
      <c r="FK7" s="3"/>
      <c r="FL7" s="3"/>
      <c r="FM7" s="3"/>
      <c r="FN7" s="3"/>
      <c r="FQ7" s="3"/>
      <c r="FR7" s="3"/>
      <c r="FS7" s="3"/>
      <c r="FT7" s="3"/>
      <c r="FU7" s="3"/>
      <c r="FV7" s="3"/>
      <c r="FW7" s="3"/>
      <c r="FX7" s="3"/>
      <c r="FY7" s="3"/>
      <c r="FZ7" s="3"/>
      <c r="GA7" s="3"/>
      <c r="GB7" s="3"/>
      <c r="GC7" s="3"/>
      <c r="GD7" s="3"/>
      <c r="GE7" s="3"/>
      <c r="GF7" s="3"/>
      <c r="GG7" s="3"/>
      <c r="GH7" s="3"/>
      <c r="GI7" s="3"/>
      <c r="GJ7" s="3"/>
      <c r="GK7" s="3"/>
      <c r="GL7" s="3"/>
      <c r="GM7" s="3"/>
      <c r="GN7" s="3"/>
      <c r="GO7" s="3"/>
      <c r="GP7" s="3"/>
      <c r="GQ7" s="3"/>
      <c r="GR7" s="3"/>
      <c r="GS7" s="3"/>
      <c r="GT7" s="3"/>
      <c r="GU7" s="3"/>
      <c r="GV7" s="3"/>
      <c r="GW7" s="3"/>
      <c r="GX7" s="3"/>
      <c r="GY7" s="3"/>
      <c r="GZ7" s="3"/>
      <c r="HA7" s="3"/>
      <c r="HB7" s="3"/>
      <c r="HC7" s="3"/>
      <c r="HD7" s="3"/>
      <c r="HE7" s="3"/>
      <c r="HF7" s="3"/>
      <c r="HG7" s="3"/>
      <c r="HH7" s="3"/>
      <c r="HI7" s="3"/>
      <c r="HJ7" s="3"/>
      <c r="HK7" s="3"/>
      <c r="HL7" s="3"/>
      <c r="HM7" s="3"/>
      <c r="HN7" s="3"/>
      <c r="HO7" s="3"/>
      <c r="HP7" s="3"/>
      <c r="HQ7" s="3"/>
      <c r="HR7" s="3"/>
      <c r="HS7" s="3"/>
      <c r="HT7" s="3"/>
      <c r="HU7" s="3"/>
      <c r="HV7" s="3"/>
      <c r="HW7" s="3"/>
      <c r="HX7" s="3"/>
      <c r="HY7" s="3"/>
      <c r="HZ7" s="3"/>
      <c r="IA7" s="3"/>
      <c r="IB7" s="3"/>
      <c r="IC7" s="3"/>
      <c r="ID7" s="3"/>
      <c r="IE7" s="3"/>
      <c r="IF7" s="3"/>
      <c r="IG7" s="3"/>
      <c r="IU7" s="3"/>
    </row>
    <row r="8" spans="1:310">
      <c r="CW8" s="3"/>
      <c r="CX8" s="3"/>
      <c r="CY8" s="3"/>
      <c r="CZ8" s="44"/>
      <c r="DA8" s="44"/>
      <c r="DB8" s="3"/>
      <c r="DC8" s="3"/>
      <c r="DD8" s="3"/>
      <c r="DE8" s="3"/>
      <c r="DF8" s="3"/>
      <c r="DG8" s="3"/>
      <c r="DH8" s="3"/>
      <c r="DI8" s="3"/>
      <c r="DJ8" s="3"/>
      <c r="DK8" s="3"/>
      <c r="DL8" s="3"/>
      <c r="DM8" s="3"/>
      <c r="DN8" s="3"/>
      <c r="DO8" s="3"/>
      <c r="DP8" s="3"/>
      <c r="DQ8" s="3"/>
      <c r="DR8" s="3"/>
      <c r="DS8" s="3"/>
      <c r="DT8" s="3"/>
      <c r="DU8" s="3"/>
      <c r="DV8" s="3"/>
      <c r="DW8" s="3"/>
      <c r="DX8" s="43"/>
      <c r="DY8" s="43"/>
      <c r="DZ8" s="3"/>
      <c r="EA8" s="3"/>
      <c r="EB8" s="3"/>
      <c r="EC8" s="3"/>
      <c r="ED8" s="3"/>
      <c r="EE8" s="3"/>
      <c r="EF8" s="3"/>
      <c r="EG8" s="3"/>
      <c r="EH8" s="3"/>
      <c r="EI8" s="42"/>
      <c r="EJ8" s="3"/>
      <c r="EK8" s="3"/>
      <c r="EL8" s="3"/>
      <c r="EM8" s="3"/>
      <c r="EN8" s="42"/>
      <c r="EO8" s="3"/>
      <c r="EP8" s="3"/>
      <c r="EQ8" s="3"/>
      <c r="ER8" s="3"/>
      <c r="ES8" s="3"/>
      <c r="ET8" s="3"/>
      <c r="EU8" s="3"/>
      <c r="EV8" s="3"/>
      <c r="EW8" s="3"/>
      <c r="EX8" s="3"/>
      <c r="EY8" s="3"/>
      <c r="EZ8" s="3"/>
      <c r="FA8" s="3"/>
      <c r="FB8" s="42"/>
      <c r="FC8" s="3"/>
      <c r="FD8" s="3"/>
      <c r="FE8" s="3"/>
      <c r="FF8" s="3"/>
      <c r="FG8" s="3"/>
      <c r="FH8" s="3"/>
      <c r="FI8" s="3"/>
      <c r="FJ8" s="3"/>
      <c r="FK8" s="3"/>
      <c r="FL8" s="3"/>
      <c r="FM8" s="3"/>
      <c r="FN8" s="3"/>
      <c r="IU8" s="3"/>
    </row>
    <row r="9" spans="1:310">
      <c r="CW9" s="3"/>
      <c r="CX9" s="3"/>
      <c r="CY9" s="3"/>
      <c r="CZ9" s="44"/>
      <c r="DA9" s="44"/>
      <c r="DB9" s="3"/>
      <c r="DC9" s="3"/>
      <c r="DD9" s="3"/>
      <c r="DE9" s="3"/>
      <c r="DF9" s="3"/>
      <c r="DG9" s="3"/>
      <c r="DH9" s="3"/>
      <c r="DI9" s="3"/>
      <c r="DJ9" s="3"/>
      <c r="DK9" s="3"/>
      <c r="DL9" s="3"/>
      <c r="DM9" s="3"/>
      <c r="DN9" s="3"/>
      <c r="DO9" s="3"/>
      <c r="DP9" s="3"/>
      <c r="DQ9" s="3"/>
      <c r="DR9" s="3"/>
      <c r="DS9" s="3"/>
      <c r="DT9" s="3"/>
      <c r="DU9" s="3"/>
      <c r="DV9" s="3"/>
      <c r="DW9" s="3"/>
      <c r="DX9" s="43"/>
      <c r="DY9" s="43"/>
      <c r="DZ9" s="3"/>
      <c r="EA9" s="3"/>
      <c r="EB9" s="3"/>
      <c r="EC9" s="3"/>
      <c r="ED9" s="3"/>
      <c r="EE9" s="3"/>
      <c r="EF9" s="3"/>
      <c r="EG9" s="3"/>
      <c r="EH9" s="3"/>
      <c r="EI9" s="42"/>
      <c r="EJ9" s="3"/>
      <c r="EK9" s="3"/>
      <c r="EL9" s="3"/>
      <c r="EM9" s="3"/>
      <c r="EN9" s="42"/>
      <c r="EO9" s="3"/>
      <c r="EP9" s="3"/>
      <c r="EQ9" s="3"/>
      <c r="ER9" s="3"/>
      <c r="ES9" s="3"/>
      <c r="ET9" s="3"/>
      <c r="EU9" s="3"/>
      <c r="EV9" s="3"/>
      <c r="EW9" s="3"/>
      <c r="EX9" s="3"/>
      <c r="EY9" s="3"/>
      <c r="EZ9" s="3"/>
      <c r="FA9" s="3"/>
      <c r="FB9" s="42"/>
      <c r="FC9" s="3"/>
      <c r="FD9" s="3"/>
      <c r="FE9" s="3"/>
      <c r="FF9" s="3"/>
      <c r="FG9" s="3"/>
      <c r="FH9" s="3"/>
      <c r="FI9" s="3"/>
      <c r="FJ9" s="3"/>
      <c r="FK9" s="3"/>
      <c r="FL9" s="3"/>
      <c r="FM9" s="3"/>
      <c r="FN9" s="3"/>
      <c r="IU9" s="3"/>
    </row>
    <row r="10" spans="1:310">
      <c r="IH10" s="3"/>
      <c r="IU10" s="3"/>
    </row>
    <row r="11" spans="1:310">
      <c r="FP11" s="3"/>
      <c r="IH11" s="3"/>
      <c r="IU11" s="3"/>
    </row>
    <row r="12" spans="1:310">
      <c r="FP12" s="3"/>
      <c r="IH12" s="3"/>
      <c r="IU12" s="3"/>
    </row>
    <row r="13" spans="1:310">
      <c r="FP13" s="3"/>
      <c r="IH13" s="3"/>
      <c r="IU13" s="3"/>
    </row>
    <row r="14" spans="1:310">
      <c r="FP14" s="3"/>
      <c r="IH14" s="3"/>
      <c r="IU14" s="3"/>
    </row>
    <row r="15" spans="1:310">
      <c r="FP15" s="3"/>
      <c r="IH15" s="3"/>
      <c r="IU15" s="3"/>
    </row>
    <row r="16" spans="1:310">
      <c r="FP16" s="3"/>
      <c r="IH16" s="3"/>
      <c r="IU16" s="3"/>
    </row>
    <row r="17" spans="172:255">
      <c r="FP17" s="3"/>
      <c r="IH17" s="3"/>
      <c r="IU17" s="3"/>
    </row>
    <row r="18" spans="172:255">
      <c r="FP18" s="3"/>
      <c r="IH18" s="3"/>
      <c r="IU18" s="3"/>
    </row>
    <row r="19" spans="172:255">
      <c r="FP19" s="3"/>
      <c r="IH19" s="3"/>
      <c r="IU19" s="3"/>
    </row>
    <row r="20" spans="172:255">
      <c r="FP20" s="3"/>
      <c r="IH20" s="3"/>
      <c r="IU20" s="3"/>
    </row>
    <row r="21" spans="172:255">
      <c r="FP21" s="3"/>
      <c r="IH21" s="3"/>
    </row>
    <row r="22" spans="172:255">
      <c r="FP22" s="3"/>
      <c r="IH22" s="3"/>
    </row>
    <row r="23" spans="172:255">
      <c r="FP23" s="3"/>
      <c r="IH23" s="3"/>
    </row>
    <row r="24" spans="172:255">
      <c r="FP24" s="3"/>
      <c r="IH24" s="3"/>
    </row>
    <row r="25" spans="172:255">
      <c r="FP25" s="3"/>
      <c r="IH25" s="3"/>
    </row>
    <row r="26" spans="172:255">
      <c r="FP26" s="3"/>
      <c r="IH26" s="3"/>
    </row>
    <row r="27" spans="172:255">
      <c r="FP27" s="3"/>
      <c r="IH27" s="3"/>
    </row>
    <row r="28" spans="172:255">
      <c r="FP28" s="3"/>
      <c r="IH28" s="3"/>
    </row>
    <row r="29" spans="172:255">
      <c r="FP29" s="3"/>
      <c r="IH29" s="3"/>
    </row>
    <row r="30" spans="172:255">
      <c r="FP30" s="3"/>
      <c r="IH30" s="3"/>
    </row>
    <row r="31" spans="172:255">
      <c r="FP31" s="3"/>
      <c r="IH31" s="3"/>
    </row>
    <row r="32" spans="172:255">
      <c r="FP32" s="3"/>
      <c r="IH32" s="3"/>
    </row>
    <row r="33" spans="172:242">
      <c r="FP33" s="3"/>
      <c r="IH33" s="3"/>
    </row>
    <row r="34" spans="172:242">
      <c r="FP34" s="3"/>
      <c r="IH34" s="3"/>
    </row>
    <row r="35" spans="172:242">
      <c r="FP35" s="3"/>
      <c r="IH35" s="3"/>
    </row>
    <row r="36" spans="172:242">
      <c r="FP36" s="3"/>
      <c r="IH36" s="3"/>
    </row>
    <row r="37" spans="172:242">
      <c r="FP37" s="3"/>
      <c r="IH37" s="3"/>
    </row>
    <row r="38" spans="172:242">
      <c r="FP38" s="3"/>
      <c r="IH38" s="3"/>
    </row>
    <row r="39" spans="172:242">
      <c r="FP39" s="3"/>
      <c r="IH39" s="3"/>
    </row>
    <row r="40" spans="172:242">
      <c r="FP40" s="3"/>
      <c r="IH40" s="3"/>
    </row>
    <row r="41" spans="172:242">
      <c r="FP41" s="3"/>
      <c r="IH41" s="3"/>
    </row>
    <row r="42" spans="172:242">
      <c r="FP42" s="3"/>
      <c r="IH42" s="3"/>
    </row>
    <row r="43" spans="172:242">
      <c r="FP43" s="3"/>
      <c r="IH43" s="3"/>
    </row>
    <row r="44" spans="172:242">
      <c r="FP44" s="3"/>
      <c r="IH44" s="3"/>
    </row>
    <row r="45" spans="172:242">
      <c r="FP45" s="3"/>
      <c r="IH45" s="3"/>
    </row>
    <row r="46" spans="172:242">
      <c r="FP46" s="3"/>
      <c r="IH46" s="3"/>
    </row>
    <row r="47" spans="172:242">
      <c r="FP47" s="3"/>
      <c r="IH47" s="3"/>
    </row>
    <row r="48" spans="172:242">
      <c r="FP48" s="3"/>
      <c r="IH48" s="3"/>
    </row>
    <row r="49" spans="172:242">
      <c r="FP49" s="3"/>
      <c r="IH49" s="3"/>
    </row>
    <row r="50" spans="172:242">
      <c r="FP50" s="3"/>
      <c r="IH50" s="3"/>
    </row>
    <row r="51" spans="172:242">
      <c r="FP51" s="3"/>
      <c r="IH51" s="3"/>
    </row>
    <row r="52" spans="172:242">
      <c r="FP52" s="3"/>
      <c r="IH52" s="3"/>
    </row>
    <row r="53" spans="172:242">
      <c r="FP53" s="3"/>
      <c r="IH53" s="3"/>
    </row>
    <row r="54" spans="172:242">
      <c r="FP54" s="3"/>
      <c r="IH54" s="3"/>
    </row>
    <row r="55" spans="172:242">
      <c r="FP55" s="3"/>
      <c r="IH55" s="3"/>
    </row>
    <row r="56" spans="172:242">
      <c r="FP56" s="3"/>
      <c r="IH56" s="3"/>
    </row>
    <row r="57" spans="172:242">
      <c r="FP57" s="3"/>
      <c r="IH57" s="3"/>
    </row>
    <row r="58" spans="172:242">
      <c r="FP58" s="3"/>
      <c r="IH58" s="3"/>
    </row>
    <row r="59" spans="172:242">
      <c r="FP59" s="3"/>
      <c r="IH59" s="3"/>
    </row>
    <row r="60" spans="172:242">
      <c r="FP60" s="3"/>
      <c r="IH60" s="3"/>
    </row>
    <row r="61" spans="172:242">
      <c r="FP61" s="3"/>
      <c r="IH61" s="3"/>
    </row>
    <row r="62" spans="172:242">
      <c r="FP62" s="3"/>
      <c r="IH62" s="3"/>
    </row>
    <row r="63" spans="172:242">
      <c r="FP63" s="3"/>
      <c r="IH63" s="3"/>
    </row>
    <row r="64" spans="172:242">
      <c r="FP64" s="3"/>
      <c r="IH64" s="3"/>
    </row>
    <row r="65" spans="172:242">
      <c r="FP65" s="3"/>
      <c r="IH65" s="3"/>
    </row>
    <row r="66" spans="172:242">
      <c r="FP66" s="3"/>
      <c r="IH66" s="3"/>
    </row>
    <row r="67" spans="172:242">
      <c r="FP67" s="3"/>
      <c r="IH67" s="3"/>
    </row>
    <row r="68" spans="172:242">
      <c r="FP68" s="3"/>
      <c r="IH68" s="3"/>
    </row>
    <row r="69" spans="172:242">
      <c r="FP69" s="3"/>
      <c r="IH69" s="3"/>
    </row>
    <row r="70" spans="172:242">
      <c r="FP70" s="3"/>
      <c r="IH70" s="3"/>
    </row>
    <row r="71" spans="172:242">
      <c r="FP71" s="3"/>
      <c r="IH71" s="3"/>
    </row>
    <row r="72" spans="172:242">
      <c r="FP72" s="3"/>
      <c r="IH72" s="3"/>
    </row>
    <row r="73" spans="172:242">
      <c r="FP73" s="3"/>
      <c r="IH73" s="3"/>
    </row>
    <row r="74" spans="172:242">
      <c r="FP74" s="3"/>
      <c r="IH74" s="3"/>
    </row>
    <row r="75" spans="172:242">
      <c r="FP75" s="3"/>
      <c r="IH75" s="3"/>
    </row>
    <row r="76" spans="172:242">
      <c r="FP76" s="3"/>
      <c r="IH76" s="3"/>
    </row>
    <row r="77" spans="172:242">
      <c r="FP77" s="3"/>
      <c r="IH77" s="3"/>
    </row>
    <row r="78" spans="172:242">
      <c r="FP78" s="3"/>
      <c r="IH78" s="3"/>
    </row>
    <row r="79" spans="172:242">
      <c r="FP79" s="3"/>
    </row>
  </sheetData>
  <phoneticPr fontId="19"/>
  <pageMargins left="0.7" right="0.7" top="0.75" bottom="0.75" header="0.3" footer="0.3"/>
  <pageSetup paperSize="0" orientation="portrait" horizontalDpi="0" verticalDpi="0" copies="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B1:X99"/>
  <sheetViews>
    <sheetView showGridLines="0" view="pageBreakPreview" zoomScaleNormal="100" zoomScaleSheetLayoutView="100" workbookViewId="0">
      <selection activeCell="B6" sqref="B6"/>
    </sheetView>
  </sheetViews>
  <sheetFormatPr defaultColWidth="9" defaultRowHeight="13.5"/>
  <cols>
    <col min="1" max="1" width="1.375" style="6" customWidth="1"/>
    <col min="2" max="5" width="9.125" style="6" customWidth="1"/>
    <col min="6" max="6" width="9.75" style="6" customWidth="1"/>
    <col min="7" max="10" width="9.125" style="6" customWidth="1"/>
    <col min="11" max="11" width="9.75" style="6" customWidth="1"/>
    <col min="12" max="12" width="1.375" style="6" customWidth="1"/>
    <col min="13" max="14" width="9" style="6" hidden="1" customWidth="1"/>
    <col min="15" max="18" width="11.25" style="6" hidden="1" customWidth="1"/>
    <col min="19" max="24" width="9" style="6" hidden="1" customWidth="1"/>
    <col min="25" max="25" width="1.875" style="6" customWidth="1"/>
    <col min="26" max="33" width="9" style="6" customWidth="1"/>
    <col min="34" max="16384" width="9" style="6"/>
  </cols>
  <sheetData>
    <row r="1" spans="2:12" ht="28.15" customHeight="1">
      <c r="B1" s="323" t="s">
        <v>45</v>
      </c>
      <c r="C1" s="323"/>
      <c r="D1" s="323"/>
      <c r="E1" s="323"/>
      <c r="F1" s="323"/>
      <c r="G1" s="323"/>
      <c r="H1" s="323"/>
      <c r="I1" s="323"/>
      <c r="J1" s="323"/>
      <c r="K1" s="323"/>
      <c r="L1" s="55"/>
    </row>
    <row r="2" spans="2:12" s="7" customFormat="1" ht="28.15" customHeight="1">
      <c r="B2" s="339" t="s">
        <v>46</v>
      </c>
      <c r="C2" s="339"/>
      <c r="D2" s="339"/>
      <c r="E2" s="339"/>
      <c r="F2" s="339"/>
      <c r="G2" s="339"/>
      <c r="H2" s="339"/>
      <c r="I2" s="339"/>
      <c r="J2" s="339"/>
      <c r="K2" s="339"/>
      <c r="L2" s="81"/>
    </row>
    <row r="3" spans="2:12" ht="13.5" customHeight="1">
      <c r="B3" s="332" t="s">
        <v>47</v>
      </c>
      <c r="C3" s="333"/>
      <c r="D3" s="334" t="s">
        <v>48</v>
      </c>
      <c r="E3" s="335"/>
      <c r="F3" s="336"/>
      <c r="G3" s="334" t="s">
        <v>49</v>
      </c>
      <c r="H3" s="336"/>
      <c r="I3" s="334" t="s">
        <v>50</v>
      </c>
      <c r="J3" s="335"/>
      <c r="K3" s="336"/>
      <c r="L3" s="84"/>
    </row>
    <row r="4" spans="2:12" ht="25.7" customHeight="1">
      <c r="B4" s="361" t="str">
        <f>'【入力用】入力用フォーム '!C8&amp;""</f>
        <v/>
      </c>
      <c r="C4" s="362"/>
      <c r="D4" s="364" t="str">
        <f>'【入力用】入力用フォーム '!C15&amp;""</f>
        <v/>
      </c>
      <c r="E4" s="365"/>
      <c r="F4" s="366"/>
      <c r="G4" s="361" t="str">
        <f>'【入力用】入力用フォーム '!C16&amp;""</f>
        <v/>
      </c>
      <c r="H4" s="362"/>
      <c r="I4" s="361" t="str">
        <f>'【入力用】入力用フォーム '!C17&amp;""</f>
        <v/>
      </c>
      <c r="J4" s="363"/>
      <c r="K4" s="362"/>
      <c r="L4" s="77"/>
    </row>
    <row r="5" spans="2:12" ht="23.25" customHeight="1">
      <c r="B5" s="367" t="s">
        <v>51</v>
      </c>
      <c r="C5" s="367"/>
      <c r="D5" s="367"/>
      <c r="E5" s="367"/>
      <c r="F5" s="367"/>
      <c r="G5" s="367" t="s">
        <v>52</v>
      </c>
      <c r="H5" s="367"/>
      <c r="I5" s="367"/>
      <c r="J5" s="367"/>
      <c r="K5" s="367"/>
      <c r="L5" s="77"/>
    </row>
    <row r="6" spans="2:12">
      <c r="B6" s="115"/>
      <c r="C6" s="116"/>
      <c r="D6" s="116"/>
      <c r="E6" s="116"/>
      <c r="F6" s="117"/>
      <c r="G6" s="115"/>
      <c r="H6" s="116"/>
      <c r="I6" s="116"/>
      <c r="J6" s="116"/>
      <c r="K6" s="117"/>
      <c r="L6" s="133"/>
    </row>
    <row r="7" spans="2:12">
      <c r="B7" s="115"/>
      <c r="C7" s="116"/>
      <c r="D7" s="116"/>
      <c r="E7" s="116"/>
      <c r="F7" s="117"/>
      <c r="G7" s="115"/>
      <c r="H7" s="116"/>
      <c r="I7" s="116"/>
      <c r="J7" s="116"/>
      <c r="K7" s="117"/>
      <c r="L7" s="133"/>
    </row>
    <row r="8" spans="2:12">
      <c r="B8" s="115"/>
      <c r="C8" s="116"/>
      <c r="D8" s="116"/>
      <c r="E8" s="116"/>
      <c r="F8" s="117"/>
      <c r="G8" s="115"/>
      <c r="H8" s="116"/>
      <c r="I8" s="116"/>
      <c r="J8" s="116"/>
      <c r="K8" s="117"/>
      <c r="L8" s="133"/>
    </row>
    <row r="9" spans="2:12">
      <c r="B9" s="115"/>
      <c r="C9" s="116"/>
      <c r="D9" s="116"/>
      <c r="E9" s="116"/>
      <c r="F9" s="117"/>
      <c r="G9" s="115"/>
      <c r="H9" s="116"/>
      <c r="I9" s="116"/>
      <c r="J9" s="116"/>
      <c r="K9" s="117"/>
      <c r="L9" s="133"/>
    </row>
    <row r="10" spans="2:12">
      <c r="B10" s="115"/>
      <c r="C10" s="116"/>
      <c r="D10" s="116"/>
      <c r="E10" s="116"/>
      <c r="F10" s="117"/>
      <c r="G10" s="115"/>
      <c r="H10" s="116"/>
      <c r="I10" s="116"/>
      <c r="J10" s="116"/>
      <c r="K10" s="117"/>
      <c r="L10" s="133"/>
    </row>
    <row r="11" spans="2:12">
      <c r="B11" s="115"/>
      <c r="C11" s="116"/>
      <c r="D11" s="116"/>
      <c r="E11" s="116"/>
      <c r="F11" s="117"/>
      <c r="G11" s="115"/>
      <c r="H11" s="116"/>
      <c r="I11" s="116"/>
      <c r="J11" s="116"/>
      <c r="K11" s="117"/>
      <c r="L11" s="133"/>
    </row>
    <row r="12" spans="2:12">
      <c r="B12" s="115"/>
      <c r="C12" s="116"/>
      <c r="D12" s="116"/>
      <c r="E12" s="116"/>
      <c r="F12" s="117"/>
      <c r="G12" s="115"/>
      <c r="H12" s="116"/>
      <c r="I12" s="116"/>
      <c r="J12" s="116"/>
      <c r="K12" s="117"/>
      <c r="L12" s="133"/>
    </row>
    <row r="13" spans="2:12">
      <c r="B13" s="115"/>
      <c r="C13" s="116"/>
      <c r="D13" s="116"/>
      <c r="E13" s="116"/>
      <c r="F13" s="117"/>
      <c r="G13" s="115"/>
      <c r="H13" s="116"/>
      <c r="I13" s="116"/>
      <c r="J13" s="116"/>
      <c r="K13" s="117"/>
      <c r="L13" s="133"/>
    </row>
    <row r="14" spans="2:12">
      <c r="B14" s="115"/>
      <c r="C14" s="116"/>
      <c r="D14" s="116"/>
      <c r="E14" s="116"/>
      <c r="F14" s="117"/>
      <c r="G14" s="115"/>
      <c r="H14" s="116"/>
      <c r="I14" s="116"/>
      <c r="J14" s="116"/>
      <c r="K14" s="117"/>
      <c r="L14" s="133"/>
    </row>
    <row r="15" spans="2:12">
      <c r="B15" s="115"/>
      <c r="C15" s="116"/>
      <c r="D15" s="116"/>
      <c r="E15" s="116"/>
      <c r="F15" s="117"/>
      <c r="G15" s="115"/>
      <c r="H15" s="116"/>
      <c r="I15" s="116"/>
      <c r="J15" s="116"/>
      <c r="K15" s="117"/>
      <c r="L15" s="133"/>
    </row>
    <row r="16" spans="2:12">
      <c r="B16" s="115"/>
      <c r="C16" s="116"/>
      <c r="D16" s="116"/>
      <c r="E16" s="116"/>
      <c r="F16" s="117"/>
      <c r="G16" s="115"/>
      <c r="H16" s="116"/>
      <c r="I16" s="116"/>
      <c r="J16" s="116"/>
      <c r="K16" s="117"/>
      <c r="L16" s="133"/>
    </row>
    <row r="17" spans="2:12">
      <c r="B17" s="115"/>
      <c r="C17" s="116"/>
      <c r="D17" s="116"/>
      <c r="E17" s="116"/>
      <c r="F17" s="117"/>
      <c r="G17" s="115"/>
      <c r="H17" s="116"/>
      <c r="I17" s="116"/>
      <c r="J17" s="116"/>
      <c r="K17" s="117"/>
      <c r="L17" s="133"/>
    </row>
    <row r="18" spans="2:12">
      <c r="B18" s="115"/>
      <c r="C18" s="116"/>
      <c r="D18" s="116"/>
      <c r="E18" s="116"/>
      <c r="F18" s="117"/>
      <c r="G18" s="115"/>
      <c r="H18" s="116"/>
      <c r="I18" s="116"/>
      <c r="J18" s="116"/>
      <c r="K18" s="117"/>
      <c r="L18" s="133"/>
    </row>
    <row r="19" spans="2:12">
      <c r="B19" s="115"/>
      <c r="C19" s="116"/>
      <c r="D19" s="116"/>
      <c r="E19" s="116"/>
      <c r="F19" s="117"/>
      <c r="G19" s="115"/>
      <c r="H19" s="116"/>
      <c r="I19" s="116"/>
      <c r="J19" s="116"/>
      <c r="K19" s="117"/>
      <c r="L19" s="133"/>
    </row>
    <row r="20" spans="2:12">
      <c r="B20" s="115"/>
      <c r="C20" s="116"/>
      <c r="D20" s="116"/>
      <c r="E20" s="116"/>
      <c r="F20" s="117"/>
      <c r="G20" s="115"/>
      <c r="H20" s="116"/>
      <c r="I20" s="116"/>
      <c r="J20" s="116"/>
      <c r="K20" s="117"/>
      <c r="L20" s="133"/>
    </row>
    <row r="21" spans="2:12">
      <c r="B21" s="115"/>
      <c r="C21" s="116"/>
      <c r="D21" s="116"/>
      <c r="E21" s="116"/>
      <c r="F21" s="117"/>
      <c r="G21" s="115"/>
      <c r="H21" s="116"/>
      <c r="I21" s="116"/>
      <c r="J21" s="116"/>
      <c r="K21" s="117"/>
      <c r="L21" s="133"/>
    </row>
    <row r="22" spans="2:12">
      <c r="B22" s="115"/>
      <c r="C22" s="116"/>
      <c r="D22" s="116"/>
      <c r="E22" s="116"/>
      <c r="F22" s="117"/>
      <c r="G22" s="115"/>
      <c r="H22" s="116"/>
      <c r="I22" s="116"/>
      <c r="J22" s="116"/>
      <c r="K22" s="117"/>
      <c r="L22" s="133"/>
    </row>
    <row r="23" spans="2:12">
      <c r="B23" s="115"/>
      <c r="C23" s="116"/>
      <c r="D23" s="116"/>
      <c r="E23" s="116"/>
      <c r="F23" s="117"/>
      <c r="G23" s="115"/>
      <c r="H23" s="116"/>
      <c r="I23" s="116"/>
      <c r="J23" s="116"/>
      <c r="K23" s="117"/>
      <c r="L23" s="133"/>
    </row>
    <row r="24" spans="2:12">
      <c r="B24" s="115"/>
      <c r="C24" s="116"/>
      <c r="D24" s="116"/>
      <c r="E24" s="116"/>
      <c r="F24" s="117"/>
      <c r="G24" s="115"/>
      <c r="H24" s="116"/>
      <c r="I24" s="116"/>
      <c r="J24" s="116"/>
      <c r="K24" s="117"/>
      <c r="L24" s="133"/>
    </row>
    <row r="25" spans="2:12">
      <c r="B25" s="115"/>
      <c r="C25" s="116"/>
      <c r="D25" s="116"/>
      <c r="E25" s="116"/>
      <c r="F25" s="117"/>
      <c r="G25" s="115"/>
      <c r="H25" s="116"/>
      <c r="I25" s="116"/>
      <c r="J25" s="116"/>
      <c r="K25" s="117"/>
      <c r="L25" s="133"/>
    </row>
    <row r="26" spans="2:12">
      <c r="B26" s="115"/>
      <c r="C26" s="116"/>
      <c r="D26" s="116"/>
      <c r="E26" s="116"/>
      <c r="F26" s="117"/>
      <c r="G26" s="115"/>
      <c r="H26" s="116"/>
      <c r="I26" s="116"/>
      <c r="J26" s="116"/>
      <c r="K26" s="117"/>
      <c r="L26" s="133"/>
    </row>
    <row r="27" spans="2:12">
      <c r="B27" s="115"/>
      <c r="C27" s="116"/>
      <c r="D27" s="116"/>
      <c r="E27" s="116"/>
      <c r="F27" s="117"/>
      <c r="G27" s="115"/>
      <c r="H27" s="116"/>
      <c r="I27" s="116"/>
      <c r="J27" s="116"/>
      <c r="K27" s="117"/>
      <c r="L27" s="133"/>
    </row>
    <row r="28" spans="2:12">
      <c r="B28" s="115"/>
      <c r="C28" s="116"/>
      <c r="D28" s="116"/>
      <c r="E28" s="116"/>
      <c r="F28" s="117"/>
      <c r="G28" s="115"/>
      <c r="H28" s="116"/>
      <c r="I28" s="116"/>
      <c r="J28" s="116"/>
      <c r="K28" s="117"/>
      <c r="L28" s="133"/>
    </row>
    <row r="29" spans="2:12">
      <c r="B29" s="115"/>
      <c r="C29" s="116"/>
      <c r="D29" s="116"/>
      <c r="E29" s="116"/>
      <c r="F29" s="117"/>
      <c r="G29" s="115"/>
      <c r="H29" s="116"/>
      <c r="I29" s="116"/>
      <c r="J29" s="116"/>
      <c r="K29" s="117"/>
      <c r="L29" s="133"/>
    </row>
    <row r="30" spans="2:12">
      <c r="B30" s="115"/>
      <c r="C30" s="116"/>
      <c r="D30" s="116"/>
      <c r="E30" s="116"/>
      <c r="F30" s="117"/>
      <c r="G30" s="115"/>
      <c r="H30" s="116"/>
      <c r="I30" s="116"/>
      <c r="J30" s="116"/>
      <c r="K30" s="117"/>
      <c r="L30" s="133"/>
    </row>
    <row r="31" spans="2:12">
      <c r="B31" s="115"/>
      <c r="C31" s="116"/>
      <c r="D31" s="116"/>
      <c r="E31" s="116"/>
      <c r="F31" s="117"/>
      <c r="G31" s="115"/>
      <c r="H31" s="116"/>
      <c r="I31" s="116"/>
      <c r="J31" s="116"/>
      <c r="K31" s="117"/>
      <c r="L31" s="133"/>
    </row>
    <row r="32" spans="2:12">
      <c r="B32" s="115"/>
      <c r="C32" s="116"/>
      <c r="D32" s="116"/>
      <c r="E32" s="116"/>
      <c r="F32" s="117"/>
      <c r="G32" s="115"/>
      <c r="H32" s="116"/>
      <c r="I32" s="116"/>
      <c r="J32" s="116"/>
      <c r="K32" s="117"/>
      <c r="L32" s="133"/>
    </row>
    <row r="33" spans="2:12">
      <c r="B33" s="115"/>
      <c r="C33" s="116"/>
      <c r="D33" s="116"/>
      <c r="E33" s="116"/>
      <c r="F33" s="117"/>
      <c r="G33" s="115"/>
      <c r="H33" s="116"/>
      <c r="I33" s="116"/>
      <c r="J33" s="116"/>
      <c r="K33" s="117"/>
      <c r="L33" s="133"/>
    </row>
    <row r="34" spans="2:12">
      <c r="B34" s="115"/>
      <c r="C34" s="116"/>
      <c r="D34" s="116"/>
      <c r="E34" s="116"/>
      <c r="F34" s="117"/>
      <c r="G34" s="115"/>
      <c r="H34" s="116"/>
      <c r="I34" s="116"/>
      <c r="J34" s="116"/>
      <c r="K34" s="117"/>
      <c r="L34" s="133"/>
    </row>
    <row r="35" spans="2:12">
      <c r="B35" s="115"/>
      <c r="C35" s="116"/>
      <c r="D35" s="116"/>
      <c r="E35" s="116"/>
      <c r="F35" s="117"/>
      <c r="G35" s="115"/>
      <c r="H35" s="116"/>
      <c r="I35" s="116"/>
      <c r="J35" s="116"/>
      <c r="K35" s="117"/>
      <c r="L35" s="133"/>
    </row>
    <row r="36" spans="2:12">
      <c r="B36" s="115"/>
      <c r="C36" s="116"/>
      <c r="D36" s="116"/>
      <c r="E36" s="116"/>
      <c r="F36" s="117"/>
      <c r="G36" s="115"/>
      <c r="H36" s="116"/>
      <c r="I36" s="116"/>
      <c r="J36" s="116"/>
      <c r="K36" s="117"/>
      <c r="L36" s="133"/>
    </row>
    <row r="37" spans="2:12">
      <c r="B37" s="115"/>
      <c r="C37" s="116"/>
      <c r="D37" s="116"/>
      <c r="E37" s="116"/>
      <c r="F37" s="117"/>
      <c r="G37" s="115"/>
      <c r="H37" s="116"/>
      <c r="I37" s="116"/>
      <c r="J37" s="116"/>
      <c r="K37" s="117"/>
      <c r="L37" s="133"/>
    </row>
    <row r="38" spans="2:12">
      <c r="B38" s="115"/>
      <c r="C38" s="116"/>
      <c r="D38" s="116"/>
      <c r="E38" s="116"/>
      <c r="F38" s="117"/>
      <c r="G38" s="115"/>
      <c r="H38" s="116"/>
      <c r="I38" s="116"/>
      <c r="J38" s="116"/>
      <c r="K38" s="117"/>
      <c r="L38" s="133"/>
    </row>
    <row r="39" spans="2:12">
      <c r="B39" s="115"/>
      <c r="C39" s="116"/>
      <c r="D39" s="116"/>
      <c r="E39" s="116"/>
      <c r="F39" s="117"/>
      <c r="G39" s="115"/>
      <c r="H39" s="116"/>
      <c r="I39" s="116"/>
      <c r="J39" s="116"/>
      <c r="K39" s="117"/>
      <c r="L39" s="133"/>
    </row>
    <row r="40" spans="2:12">
      <c r="B40" s="115"/>
      <c r="C40" s="116"/>
      <c r="D40" s="116"/>
      <c r="E40" s="116"/>
      <c r="F40" s="117"/>
      <c r="G40" s="115"/>
      <c r="H40" s="116"/>
      <c r="I40" s="116"/>
      <c r="J40" s="116"/>
      <c r="K40" s="117"/>
      <c r="L40" s="133"/>
    </row>
    <row r="41" spans="2:12">
      <c r="B41" s="115"/>
      <c r="C41" s="116"/>
      <c r="D41" s="116"/>
      <c r="E41" s="116"/>
      <c r="F41" s="117"/>
      <c r="G41" s="115"/>
      <c r="H41" s="116"/>
      <c r="I41" s="116"/>
      <c r="J41" s="116"/>
      <c r="K41" s="117"/>
      <c r="L41" s="133"/>
    </row>
    <row r="42" spans="2:12">
      <c r="B42" s="115"/>
      <c r="C42" s="116"/>
      <c r="D42" s="116"/>
      <c r="E42" s="116"/>
      <c r="F42" s="117"/>
      <c r="G42" s="115"/>
      <c r="H42" s="116"/>
      <c r="I42" s="116"/>
      <c r="J42" s="116"/>
      <c r="K42" s="117"/>
      <c r="L42" s="133"/>
    </row>
    <row r="43" spans="2:12">
      <c r="B43" s="115"/>
      <c r="C43" s="116"/>
      <c r="D43" s="116"/>
      <c r="E43" s="116"/>
      <c r="F43" s="117"/>
      <c r="G43" s="115"/>
      <c r="H43" s="116"/>
      <c r="I43" s="116"/>
      <c r="J43" s="116"/>
      <c r="K43" s="117"/>
      <c r="L43" s="133"/>
    </row>
    <row r="44" spans="2:12" ht="9" customHeight="1">
      <c r="B44" s="115"/>
      <c r="C44" s="116"/>
      <c r="D44" s="116"/>
      <c r="E44" s="116"/>
      <c r="F44" s="117"/>
      <c r="G44" s="115"/>
      <c r="H44" s="116"/>
      <c r="I44" s="116"/>
      <c r="J44" s="116"/>
      <c r="K44" s="117"/>
      <c r="L44" s="133"/>
    </row>
    <row r="45" spans="2:12" ht="9" customHeight="1">
      <c r="B45" s="115"/>
      <c r="C45" s="116"/>
      <c r="D45" s="116"/>
      <c r="E45" s="116"/>
      <c r="F45" s="117"/>
      <c r="G45" s="115"/>
      <c r="H45" s="116"/>
      <c r="I45" s="116"/>
      <c r="J45" s="116"/>
      <c r="K45" s="117"/>
      <c r="L45" s="133"/>
    </row>
    <row r="46" spans="2:12" ht="9" customHeight="1">
      <c r="B46" s="115"/>
      <c r="C46" s="116"/>
      <c r="D46" s="116"/>
      <c r="E46" s="116"/>
      <c r="F46" s="117"/>
      <c r="G46" s="115"/>
      <c r="H46" s="116"/>
      <c r="I46" s="116"/>
      <c r="J46" s="116"/>
      <c r="K46" s="117"/>
      <c r="L46" s="133"/>
    </row>
    <row r="47" spans="2:12" ht="9" customHeight="1">
      <c r="B47" s="115"/>
      <c r="C47" s="116"/>
      <c r="D47" s="116"/>
      <c r="E47" s="116"/>
      <c r="F47" s="117"/>
      <c r="G47" s="115"/>
      <c r="H47" s="116"/>
      <c r="I47" s="116"/>
      <c r="J47" s="116"/>
      <c r="K47" s="117"/>
      <c r="L47" s="133"/>
    </row>
    <row r="48" spans="2:12">
      <c r="B48" s="115"/>
      <c r="C48" s="116"/>
      <c r="D48" s="116"/>
      <c r="E48" s="116"/>
      <c r="F48" s="117"/>
      <c r="G48" s="115"/>
      <c r="H48" s="116"/>
      <c r="I48" s="116"/>
      <c r="J48" s="116"/>
      <c r="K48" s="117"/>
      <c r="L48" s="133"/>
    </row>
    <row r="49" spans="2:22" ht="5.25" customHeight="1">
      <c r="B49" s="115"/>
      <c r="C49" s="116"/>
      <c r="D49" s="116"/>
      <c r="E49" s="116"/>
      <c r="F49" s="117"/>
      <c r="G49" s="115"/>
      <c r="H49" s="116"/>
      <c r="I49" s="116"/>
      <c r="J49" s="116"/>
      <c r="K49" s="117"/>
      <c r="L49" s="133"/>
    </row>
    <row r="50" spans="2:22" ht="5.25" customHeight="1">
      <c r="B50" s="115"/>
      <c r="C50" s="116"/>
      <c r="D50" s="116"/>
      <c r="E50" s="116"/>
      <c r="F50" s="117"/>
      <c r="G50" s="115"/>
      <c r="H50" s="116"/>
      <c r="I50" s="116"/>
      <c r="J50" s="116"/>
      <c r="K50" s="117"/>
      <c r="L50" s="133"/>
    </row>
    <row r="51" spans="2:22" ht="5.25" customHeight="1" thickBot="1">
      <c r="B51" s="118"/>
      <c r="C51" s="119"/>
      <c r="D51" s="119"/>
      <c r="E51" s="119"/>
      <c r="F51" s="120"/>
      <c r="G51" s="118"/>
      <c r="H51" s="119"/>
      <c r="I51" s="119"/>
      <c r="J51" s="119"/>
      <c r="K51" s="120"/>
      <c r="L51" s="133"/>
      <c r="P51" s="78"/>
    </row>
    <row r="52" spans="2:22" ht="39.75" customHeight="1" thickBot="1">
      <c r="B52" s="368" t="s">
        <v>53</v>
      </c>
      <c r="C52" s="369"/>
      <c r="D52" s="369"/>
      <c r="E52" s="369"/>
      <c r="F52" s="369"/>
      <c r="G52" s="369"/>
      <c r="H52" s="369"/>
      <c r="I52" s="369"/>
      <c r="J52" s="369"/>
      <c r="K52" s="370"/>
      <c r="L52" s="134"/>
    </row>
    <row r="53" spans="2:22" ht="22.5" customHeight="1" thickBot="1">
      <c r="B53" s="372" t="s">
        <v>54</v>
      </c>
      <c r="C53" s="372"/>
      <c r="D53" s="372" t="s">
        <v>55</v>
      </c>
      <c r="E53" s="372"/>
      <c r="F53" s="377" t="s">
        <v>56</v>
      </c>
      <c r="G53" s="378"/>
      <c r="H53" s="378"/>
      <c r="I53" s="378"/>
      <c r="J53" s="378"/>
      <c r="K53" s="379"/>
      <c r="L53" s="135"/>
    </row>
    <row r="54" spans="2:22" ht="22.5" customHeight="1" thickBot="1">
      <c r="B54" s="373"/>
      <c r="C54" s="373"/>
      <c r="D54" s="373"/>
      <c r="E54" s="373"/>
      <c r="F54" s="374"/>
      <c r="G54" s="375"/>
      <c r="H54" s="375"/>
      <c r="I54" s="375"/>
      <c r="J54" s="375"/>
      <c r="K54" s="376"/>
      <c r="S54" s="6">
        <v>72</v>
      </c>
      <c r="T54" s="6" t="s">
        <v>57</v>
      </c>
      <c r="U54" s="6" t="s">
        <v>58</v>
      </c>
      <c r="V54" s="6" t="str">
        <f>'【入出力用】様式A-4'!$B$65</f>
        <v xml:space="preserve">対象：
</v>
      </c>
    </row>
    <row r="55" spans="2:22" ht="22.5" customHeight="1" thickBot="1">
      <c r="B55" s="373"/>
      <c r="C55" s="373"/>
      <c r="D55" s="373"/>
      <c r="E55" s="373"/>
      <c r="F55" s="374"/>
      <c r="G55" s="375"/>
      <c r="H55" s="375"/>
      <c r="I55" s="375"/>
      <c r="J55" s="375"/>
      <c r="K55" s="376"/>
      <c r="S55" s="6">
        <v>73</v>
      </c>
      <c r="U55" s="6" t="s">
        <v>59</v>
      </c>
      <c r="V55" s="6" t="str">
        <f>'【入出力用】様式A-4'!$B$67</f>
        <v xml:space="preserve">構造：
</v>
      </c>
    </row>
    <row r="56" spans="2:22" ht="22.5" customHeight="1" thickBot="1">
      <c r="B56" s="373"/>
      <c r="C56" s="373"/>
      <c r="D56" s="373"/>
      <c r="E56" s="373"/>
      <c r="F56" s="374"/>
      <c r="G56" s="375"/>
      <c r="H56" s="375"/>
      <c r="I56" s="375"/>
      <c r="J56" s="375"/>
      <c r="K56" s="376"/>
      <c r="S56" s="6">
        <v>74</v>
      </c>
      <c r="U56" s="6" t="s">
        <v>60</v>
      </c>
      <c r="V56" s="6" t="str">
        <f>'【入出力用】様式A-4'!$B$72</f>
        <v>機能（効果）：</v>
      </c>
    </row>
    <row r="57" spans="2:22" ht="22.5" customHeight="1" thickBot="1">
      <c r="B57" s="373"/>
      <c r="C57" s="373"/>
      <c r="D57" s="373"/>
      <c r="E57" s="373"/>
      <c r="F57" s="374"/>
      <c r="G57" s="375"/>
      <c r="H57" s="375"/>
      <c r="I57" s="375"/>
      <c r="J57" s="375"/>
      <c r="K57" s="376"/>
      <c r="S57" s="6">
        <v>75</v>
      </c>
      <c r="U57" s="6" t="s">
        <v>61</v>
      </c>
      <c r="V57" s="6" t="str">
        <f>'【入出力用】様式A-4'!$B$79</f>
        <v xml:space="preserve">材質：
</v>
      </c>
    </row>
    <row r="58" spans="2:22" ht="22.5" customHeight="1" thickBot="1">
      <c r="B58" s="373"/>
      <c r="C58" s="373"/>
      <c r="D58" s="373"/>
      <c r="E58" s="373"/>
      <c r="F58" s="374"/>
      <c r="G58" s="375"/>
      <c r="H58" s="375"/>
      <c r="I58" s="375"/>
      <c r="J58" s="375"/>
      <c r="K58" s="376"/>
      <c r="L58" s="135"/>
      <c r="S58" s="6">
        <v>76</v>
      </c>
      <c r="U58" s="6" t="s">
        <v>62</v>
      </c>
      <c r="V58" s="6" t="str">
        <f>'【入出力用】様式A-4'!$B$82</f>
        <v xml:space="preserve">寸法：
</v>
      </c>
    </row>
    <row r="59" spans="2:22" ht="22.5" customHeight="1" thickBot="1">
      <c r="B59" s="373"/>
      <c r="C59" s="373"/>
      <c r="D59" s="373"/>
      <c r="E59" s="373"/>
      <c r="F59" s="374"/>
      <c r="G59" s="375"/>
      <c r="H59" s="375"/>
      <c r="I59" s="375"/>
      <c r="J59" s="375"/>
      <c r="K59" s="376"/>
      <c r="L59" s="135"/>
    </row>
    <row r="60" spans="2:22" ht="17.25" customHeight="1">
      <c r="B60" s="343" t="str">
        <f>'【入力用】入力用フォーム '!$C$6&amp;" "&amp;MID('【入力用】入力用フォーム '!C7,1,1000)&amp;'【入力用】入力用フォーム '!$C$8</f>
        <v xml:space="preserve"> </v>
      </c>
      <c r="C60" s="371"/>
      <c r="D60" s="371"/>
      <c r="E60" s="371"/>
      <c r="F60" s="371"/>
      <c r="G60" s="371"/>
      <c r="H60" s="371"/>
      <c r="I60" s="371"/>
      <c r="J60" s="371"/>
      <c r="K60" s="371"/>
      <c r="L60" s="133"/>
      <c r="S60" s="6">
        <v>77</v>
      </c>
      <c r="U60" s="6" t="s">
        <v>63</v>
      </c>
      <c r="V60" s="6" t="str">
        <f>'【入出力用】様式A-4'!$B$87</f>
        <v>重量：</v>
      </c>
    </row>
    <row r="61" spans="2:22" ht="27" customHeight="1">
      <c r="B61" s="323" t="s">
        <v>45</v>
      </c>
      <c r="C61" s="323"/>
      <c r="D61" s="323"/>
      <c r="E61" s="323"/>
      <c r="F61" s="323"/>
      <c r="G61" s="323"/>
      <c r="H61" s="323"/>
      <c r="I61" s="323"/>
      <c r="J61" s="323"/>
      <c r="K61" s="323"/>
      <c r="L61" s="55"/>
      <c r="S61" s="6">
        <v>79</v>
      </c>
      <c r="U61" s="6" t="s">
        <v>64</v>
      </c>
      <c r="V61" s="6" t="str">
        <f>'【入出力用】様式A-4'!$G$65</f>
        <v xml:space="preserve">組立・加工・取付方法：
</v>
      </c>
    </row>
    <row r="62" spans="2:22" ht="27.75" customHeight="1">
      <c r="B62" s="339" t="s">
        <v>46</v>
      </c>
      <c r="C62" s="339"/>
      <c r="D62" s="339"/>
      <c r="E62" s="339"/>
      <c r="F62" s="339"/>
      <c r="G62" s="339"/>
      <c r="H62" s="339"/>
      <c r="I62" s="339"/>
      <c r="J62" s="339"/>
      <c r="K62" s="339"/>
      <c r="L62" s="81"/>
      <c r="S62" s="6">
        <v>80</v>
      </c>
      <c r="U62" s="6" t="s">
        <v>65</v>
      </c>
      <c r="V62" s="6" t="str">
        <f>'【入出力用】様式A-4'!$G$71</f>
        <v xml:space="preserve">調整方法等：
</v>
      </c>
    </row>
    <row r="63" spans="2:22">
      <c r="B63" s="332" t="s">
        <v>47</v>
      </c>
      <c r="C63" s="333"/>
      <c r="D63" s="334" t="s">
        <v>48</v>
      </c>
      <c r="E63" s="335"/>
      <c r="F63" s="336"/>
      <c r="G63" s="334" t="s">
        <v>49</v>
      </c>
      <c r="H63" s="336"/>
      <c r="I63" s="334" t="s">
        <v>50</v>
      </c>
      <c r="J63" s="335"/>
      <c r="K63" s="336"/>
      <c r="L63" s="84"/>
      <c r="S63" s="6">
        <v>81</v>
      </c>
      <c r="U63" s="6" t="s">
        <v>66</v>
      </c>
      <c r="V63" s="6" t="str">
        <f>'【入出力用】様式A-4'!$G$76</f>
        <v xml:space="preserve">適応体重と活動レベル：
</v>
      </c>
    </row>
    <row r="64" spans="2:22" ht="27.75" customHeight="1" thickBot="1">
      <c r="B64" s="337" t="str">
        <f>B4</f>
        <v/>
      </c>
      <c r="C64" s="338"/>
      <c r="D64" s="340" t="str">
        <f>D4</f>
        <v/>
      </c>
      <c r="E64" s="341"/>
      <c r="F64" s="342"/>
      <c r="G64" s="337" t="str">
        <f>G4</f>
        <v/>
      </c>
      <c r="H64" s="338"/>
      <c r="I64" s="337" t="str">
        <f>I4</f>
        <v/>
      </c>
      <c r="J64" s="343"/>
      <c r="K64" s="338"/>
      <c r="L64" s="77"/>
      <c r="S64" s="6">
        <v>82</v>
      </c>
      <c r="U64" s="6" t="s">
        <v>67</v>
      </c>
      <c r="V64" s="6" t="str">
        <f>'【入出力用】様式A-4'!$G$78</f>
        <v xml:space="preserve">使用条件（場所）：
</v>
      </c>
    </row>
    <row r="65" spans="2:22" ht="14.25" customHeight="1" thickBot="1">
      <c r="B65" s="326" t="s">
        <v>68</v>
      </c>
      <c r="C65" s="327"/>
      <c r="D65" s="327"/>
      <c r="E65" s="327"/>
      <c r="F65" s="328"/>
      <c r="G65" s="325" t="s">
        <v>69</v>
      </c>
      <c r="H65" s="324"/>
      <c r="I65" s="324"/>
      <c r="J65" s="324"/>
      <c r="K65" s="324"/>
      <c r="L65" s="83"/>
      <c r="S65" s="6">
        <v>83</v>
      </c>
      <c r="U65" s="6" t="s">
        <v>70</v>
      </c>
      <c r="V65" s="6" t="str">
        <f>'【入出力用】様式A-4'!$G$80</f>
        <v>注意・禁忌事項：</v>
      </c>
    </row>
    <row r="66" spans="2:22" ht="36" customHeight="1" thickBot="1">
      <c r="B66" s="329"/>
      <c r="C66" s="330"/>
      <c r="D66" s="330"/>
      <c r="E66" s="330"/>
      <c r="F66" s="331"/>
      <c r="G66" s="325"/>
      <c r="H66" s="324"/>
      <c r="I66" s="324"/>
      <c r="J66" s="324"/>
      <c r="K66" s="324"/>
      <c r="L66" s="83"/>
      <c r="S66" s="6">
        <v>84</v>
      </c>
      <c r="U66" s="6" t="s">
        <v>71</v>
      </c>
      <c r="V66" s="6" t="str">
        <f>'【入出力用】様式A-4'!$R$88</f>
        <v/>
      </c>
    </row>
    <row r="67" spans="2:22" ht="25.5" customHeight="1" thickBot="1">
      <c r="B67" s="326" t="s">
        <v>72</v>
      </c>
      <c r="C67" s="327"/>
      <c r="D67" s="327"/>
      <c r="E67" s="327"/>
      <c r="F67" s="328"/>
      <c r="G67" s="324"/>
      <c r="H67" s="324"/>
      <c r="I67" s="324"/>
      <c r="J67" s="324"/>
      <c r="K67" s="324"/>
      <c r="L67" s="83"/>
      <c r="S67" s="6">
        <v>85</v>
      </c>
      <c r="U67" s="6" t="s">
        <v>73</v>
      </c>
      <c r="V67" s="6">
        <f>'【入出力用】様式A-4'!$I$83</f>
        <v>0</v>
      </c>
    </row>
    <row r="68" spans="2:22" ht="39.75" customHeight="1" thickBot="1">
      <c r="B68" s="345"/>
      <c r="C68" s="346"/>
      <c r="D68" s="346"/>
      <c r="E68" s="346"/>
      <c r="F68" s="347"/>
      <c r="G68" s="324"/>
      <c r="H68" s="324"/>
      <c r="I68" s="324"/>
      <c r="J68" s="324"/>
      <c r="K68" s="324"/>
      <c r="L68" s="83"/>
      <c r="S68" s="6">
        <v>86</v>
      </c>
      <c r="U68" s="6" t="s">
        <v>74</v>
      </c>
      <c r="V68" s="6">
        <f>'【入出力用】様式A-4'!$I$84</f>
        <v>0</v>
      </c>
    </row>
    <row r="69" spans="2:22" ht="26.25" customHeight="1" thickBot="1">
      <c r="B69" s="345"/>
      <c r="C69" s="346"/>
      <c r="D69" s="346"/>
      <c r="E69" s="346"/>
      <c r="F69" s="347"/>
      <c r="G69" s="324"/>
      <c r="H69" s="324"/>
      <c r="I69" s="324"/>
      <c r="J69" s="324"/>
      <c r="K69" s="324"/>
      <c r="L69" s="83"/>
      <c r="S69" s="6">
        <v>87</v>
      </c>
      <c r="U69" s="6" t="s">
        <v>75</v>
      </c>
      <c r="V69" s="6">
        <f>'【入出力用】様式A-4'!$I$85</f>
        <v>0</v>
      </c>
    </row>
    <row r="70" spans="2:22" ht="27" customHeight="1" thickBot="1">
      <c r="B70" s="345"/>
      <c r="C70" s="346"/>
      <c r="D70" s="346"/>
      <c r="E70" s="346"/>
      <c r="F70" s="347"/>
      <c r="G70" s="324"/>
      <c r="H70" s="324"/>
      <c r="I70" s="324"/>
      <c r="J70" s="324"/>
      <c r="K70" s="324"/>
      <c r="L70" s="83"/>
      <c r="S70" s="6">
        <v>88</v>
      </c>
      <c r="U70" s="6" t="s">
        <v>76</v>
      </c>
      <c r="V70" s="6">
        <f>'【入出力用】様式A-4'!$I$86</f>
        <v>0</v>
      </c>
    </row>
    <row r="71" spans="2:22" ht="26.25" customHeight="1" thickBot="1">
      <c r="B71" s="329"/>
      <c r="C71" s="330"/>
      <c r="D71" s="330"/>
      <c r="E71" s="330"/>
      <c r="F71" s="331"/>
      <c r="G71" s="324" t="s">
        <v>77</v>
      </c>
      <c r="H71" s="324"/>
      <c r="I71" s="324"/>
      <c r="J71" s="324"/>
      <c r="K71" s="324"/>
      <c r="L71" s="83"/>
      <c r="S71" s="6">
        <v>89</v>
      </c>
      <c r="U71" s="6" t="s">
        <v>78</v>
      </c>
      <c r="V71" s="6">
        <f>'【入出力用】様式A-4'!$I$87</f>
        <v>0</v>
      </c>
    </row>
    <row r="72" spans="2:22" ht="24.75" customHeight="1" thickBot="1">
      <c r="B72" s="348" t="s">
        <v>79</v>
      </c>
      <c r="C72" s="348"/>
      <c r="D72" s="348"/>
      <c r="E72" s="348"/>
      <c r="F72" s="348"/>
      <c r="G72" s="324"/>
      <c r="H72" s="324"/>
      <c r="I72" s="324"/>
      <c r="J72" s="324"/>
      <c r="K72" s="324"/>
      <c r="L72" s="83"/>
      <c r="S72" s="6">
        <v>90</v>
      </c>
      <c r="U72" s="6" t="s">
        <v>80</v>
      </c>
      <c r="V72" s="6" t="str">
        <f>'【入出力用】様式A-4'!$G$88</f>
        <v xml:space="preserve">備考：
</v>
      </c>
    </row>
    <row r="73" spans="2:22" ht="28.5" customHeight="1" thickBot="1">
      <c r="B73" s="348"/>
      <c r="C73" s="348"/>
      <c r="D73" s="348"/>
      <c r="E73" s="348"/>
      <c r="F73" s="348"/>
      <c r="G73" s="324"/>
      <c r="H73" s="324"/>
      <c r="I73" s="324"/>
      <c r="J73" s="324"/>
      <c r="K73" s="324"/>
      <c r="L73" s="83"/>
      <c r="S73" s="6">
        <v>91</v>
      </c>
      <c r="V73" s="6" t="s">
        <v>12</v>
      </c>
    </row>
    <row r="74" spans="2:22" ht="25.5" customHeight="1" thickBot="1">
      <c r="B74" s="348"/>
      <c r="C74" s="348"/>
      <c r="D74" s="348"/>
      <c r="E74" s="348"/>
      <c r="F74" s="348"/>
      <c r="G74" s="324"/>
      <c r="H74" s="324"/>
      <c r="I74" s="324"/>
      <c r="J74" s="324"/>
      <c r="K74" s="324"/>
      <c r="L74" s="83"/>
      <c r="Q74" s="6" t="b">
        <v>0</v>
      </c>
    </row>
    <row r="75" spans="2:22" ht="54" customHeight="1" thickBot="1">
      <c r="B75" s="348"/>
      <c r="C75" s="348"/>
      <c r="D75" s="348"/>
      <c r="E75" s="348"/>
      <c r="F75" s="348"/>
      <c r="G75" s="324"/>
      <c r="H75" s="324"/>
      <c r="I75" s="324"/>
      <c r="J75" s="324"/>
      <c r="K75" s="324"/>
      <c r="L75" s="83"/>
      <c r="Q75" s="6" t="b">
        <v>0</v>
      </c>
    </row>
    <row r="76" spans="2:22" ht="25.5" customHeight="1" thickBot="1">
      <c r="B76" s="348"/>
      <c r="C76" s="348"/>
      <c r="D76" s="348"/>
      <c r="E76" s="348"/>
      <c r="F76" s="348"/>
      <c r="G76" s="324" t="s">
        <v>81</v>
      </c>
      <c r="H76" s="324"/>
      <c r="I76" s="324"/>
      <c r="J76" s="324"/>
      <c r="K76" s="324"/>
      <c r="L76" s="83"/>
      <c r="Q76" s="6" t="b">
        <v>0</v>
      </c>
    </row>
    <row r="77" spans="2:22" ht="26.25" customHeight="1" thickBot="1">
      <c r="B77" s="348"/>
      <c r="C77" s="348"/>
      <c r="D77" s="348"/>
      <c r="E77" s="348"/>
      <c r="F77" s="348"/>
      <c r="G77" s="324"/>
      <c r="H77" s="324"/>
      <c r="I77" s="324"/>
      <c r="J77" s="324"/>
      <c r="K77" s="324"/>
      <c r="L77" s="83"/>
      <c r="Q77" s="6" t="b">
        <v>0</v>
      </c>
    </row>
    <row r="78" spans="2:22" ht="26.25" customHeight="1" thickBot="1">
      <c r="B78" s="348"/>
      <c r="C78" s="348"/>
      <c r="D78" s="348"/>
      <c r="E78" s="348"/>
      <c r="F78" s="348"/>
      <c r="G78" s="324" t="s">
        <v>82</v>
      </c>
      <c r="H78" s="324"/>
      <c r="I78" s="324"/>
      <c r="J78" s="324"/>
      <c r="K78" s="324"/>
      <c r="L78" s="83"/>
      <c r="Q78" s="6" t="b">
        <v>0</v>
      </c>
    </row>
    <row r="79" spans="2:22" ht="27" customHeight="1" thickBot="1">
      <c r="B79" s="324" t="s">
        <v>83</v>
      </c>
      <c r="C79" s="324"/>
      <c r="D79" s="324"/>
      <c r="E79" s="324"/>
      <c r="F79" s="324"/>
      <c r="G79" s="324"/>
      <c r="H79" s="324"/>
      <c r="I79" s="324"/>
      <c r="J79" s="324"/>
      <c r="K79" s="324"/>
      <c r="L79" s="83"/>
    </row>
    <row r="80" spans="2:22" ht="26.25" customHeight="1" thickBot="1">
      <c r="B80" s="324"/>
      <c r="C80" s="324"/>
      <c r="D80" s="324"/>
      <c r="E80" s="324"/>
      <c r="F80" s="324"/>
      <c r="G80" s="324" t="s">
        <v>84</v>
      </c>
      <c r="H80" s="324"/>
      <c r="I80" s="324"/>
      <c r="J80" s="324"/>
      <c r="K80" s="324"/>
      <c r="L80" s="83"/>
    </row>
    <row r="81" spans="2:18" ht="24.75" customHeight="1" thickBot="1">
      <c r="B81" s="349"/>
      <c r="C81" s="349"/>
      <c r="D81" s="349"/>
      <c r="E81" s="349"/>
      <c r="F81" s="349"/>
      <c r="G81" s="324"/>
      <c r="H81" s="324"/>
      <c r="I81" s="324"/>
      <c r="J81" s="324"/>
      <c r="K81" s="324"/>
      <c r="L81" s="83"/>
    </row>
    <row r="82" spans="2:18" ht="14.25" customHeight="1">
      <c r="B82" s="354" t="s">
        <v>85</v>
      </c>
      <c r="C82" s="355"/>
      <c r="D82" s="355"/>
      <c r="E82" s="355"/>
      <c r="F82" s="356"/>
      <c r="G82" s="351" t="s">
        <v>86</v>
      </c>
      <c r="H82" s="351"/>
      <c r="I82" s="352" t="s">
        <v>87</v>
      </c>
      <c r="J82" s="352"/>
      <c r="K82" s="353"/>
      <c r="L82" s="83"/>
    </row>
    <row r="83" spans="2:18" ht="27" customHeight="1">
      <c r="B83" s="357"/>
      <c r="C83" s="321"/>
      <c r="D83" s="321"/>
      <c r="E83" s="321"/>
      <c r="F83" s="322"/>
      <c r="G83" s="28"/>
      <c r="H83" s="28"/>
      <c r="I83" s="321"/>
      <c r="J83" s="321"/>
      <c r="K83" s="322"/>
      <c r="L83" s="80"/>
      <c r="P83" s="114" t="b">
        <v>0</v>
      </c>
      <c r="R83" s="6" t="str">
        <f>IF(Q74,"無 ","")</f>
        <v/>
      </c>
    </row>
    <row r="84" spans="2:18" ht="27" customHeight="1">
      <c r="B84" s="357"/>
      <c r="C84" s="321"/>
      <c r="D84" s="321"/>
      <c r="E84" s="321"/>
      <c r="F84" s="322"/>
      <c r="G84" s="28"/>
      <c r="H84" s="28"/>
      <c r="I84" s="321"/>
      <c r="J84" s="321"/>
      <c r="K84" s="322"/>
      <c r="L84" s="80"/>
      <c r="P84" s="114" t="b">
        <v>0</v>
      </c>
      <c r="R84" s="6" t="str">
        <f>IF(Q75,"カタログ ","")</f>
        <v/>
      </c>
    </row>
    <row r="85" spans="2:18" ht="27" customHeight="1">
      <c r="B85" s="357"/>
      <c r="C85" s="321"/>
      <c r="D85" s="321"/>
      <c r="E85" s="321"/>
      <c r="F85" s="322"/>
      <c r="G85" s="29"/>
      <c r="H85" s="29"/>
      <c r="I85" s="321"/>
      <c r="J85" s="321"/>
      <c r="K85" s="322"/>
      <c r="L85" s="80"/>
      <c r="P85" s="114" t="b">
        <v>0</v>
      </c>
      <c r="R85" s="6" t="str">
        <f>IF(Q76,"マニュアル ","")</f>
        <v/>
      </c>
    </row>
    <row r="86" spans="2:18" ht="27" customHeight="1" thickBot="1">
      <c r="B86" s="358"/>
      <c r="C86" s="359"/>
      <c r="D86" s="359"/>
      <c r="E86" s="359"/>
      <c r="F86" s="360"/>
      <c r="G86" s="29"/>
      <c r="H86" s="29"/>
      <c r="I86" s="321"/>
      <c r="J86" s="321"/>
      <c r="K86" s="322"/>
      <c r="L86" s="80"/>
      <c r="P86" s="114" t="b">
        <v>0</v>
      </c>
      <c r="R86" s="6" t="str">
        <f>IF(Q77,"サービスマニュアル ","")</f>
        <v/>
      </c>
    </row>
    <row r="87" spans="2:18" ht="27" customHeight="1" thickBot="1">
      <c r="B87" s="350" t="s">
        <v>88</v>
      </c>
      <c r="C87" s="350"/>
      <c r="D87" s="350"/>
      <c r="E87" s="350"/>
      <c r="F87" s="350"/>
      <c r="G87" s="30"/>
      <c r="H87" s="31"/>
      <c r="I87" s="321"/>
      <c r="J87" s="321"/>
      <c r="K87" s="322"/>
      <c r="L87" s="80"/>
      <c r="P87" s="114" t="b">
        <v>0</v>
      </c>
      <c r="R87" s="6" t="str">
        <f>IF(Q78,"その他 ","")</f>
        <v/>
      </c>
    </row>
    <row r="88" spans="2:18" ht="36.75" customHeight="1" thickBot="1">
      <c r="B88" s="324"/>
      <c r="C88" s="324"/>
      <c r="D88" s="324"/>
      <c r="E88" s="324"/>
      <c r="F88" s="324"/>
      <c r="G88" s="324" t="s">
        <v>89</v>
      </c>
      <c r="H88" s="324"/>
      <c r="I88" s="324"/>
      <c r="J88" s="324"/>
      <c r="K88" s="324"/>
      <c r="L88" s="83"/>
      <c r="R88" s="6" t="str">
        <f>R83&amp;R84&amp;R85&amp;R86&amp;R87</f>
        <v/>
      </c>
    </row>
    <row r="89" spans="2:18" ht="24" customHeight="1" thickBot="1">
      <c r="B89" s="324" t="s">
        <v>90</v>
      </c>
      <c r="C89" s="324"/>
      <c r="D89" s="324"/>
      <c r="E89" s="324"/>
      <c r="F89" s="324"/>
      <c r="G89" s="324"/>
      <c r="H89" s="324"/>
      <c r="I89" s="324"/>
      <c r="J89" s="324"/>
      <c r="K89" s="324"/>
      <c r="L89" s="83"/>
    </row>
    <row r="90" spans="2:18" ht="24" customHeight="1" thickBot="1">
      <c r="B90" s="324"/>
      <c r="C90" s="324"/>
      <c r="D90" s="324"/>
      <c r="E90" s="324"/>
      <c r="F90" s="324"/>
      <c r="G90" s="324"/>
      <c r="H90" s="324"/>
      <c r="I90" s="324"/>
      <c r="J90" s="324"/>
      <c r="K90" s="324"/>
      <c r="L90" s="83"/>
    </row>
    <row r="91" spans="2:18" ht="24" customHeight="1" thickBot="1">
      <c r="B91" s="324"/>
      <c r="C91" s="324"/>
      <c r="D91" s="324"/>
      <c r="E91" s="324"/>
      <c r="F91" s="324"/>
      <c r="G91" s="324"/>
      <c r="H91" s="324"/>
      <c r="I91" s="324"/>
      <c r="J91" s="324"/>
      <c r="K91" s="324"/>
      <c r="L91" s="83"/>
    </row>
    <row r="92" spans="2:18" ht="26.25" customHeight="1" thickBot="1">
      <c r="B92" s="324"/>
      <c r="C92" s="324"/>
      <c r="D92" s="324"/>
      <c r="E92" s="324"/>
      <c r="F92" s="324"/>
      <c r="G92" s="324"/>
      <c r="H92" s="324"/>
      <c r="I92" s="324"/>
      <c r="J92" s="324"/>
      <c r="K92" s="324"/>
      <c r="L92" s="83"/>
    </row>
    <row r="93" spans="2:18" ht="25.15" customHeight="1">
      <c r="B93" s="344" t="str">
        <f>'【入力用】入力用フォーム '!$C$6&amp;" "&amp;MID('【入力用】入力用フォーム '!C7,1,1000)&amp;'【入力用】入力用フォーム '!$C$8</f>
        <v xml:space="preserve"> </v>
      </c>
      <c r="C93" s="344"/>
      <c r="D93" s="344"/>
      <c r="E93" s="344"/>
      <c r="F93" s="344"/>
      <c r="G93" s="344"/>
      <c r="H93" s="344"/>
      <c r="I93" s="344"/>
      <c r="J93" s="344"/>
      <c r="K93" s="344"/>
      <c r="L93" s="82"/>
    </row>
    <row r="98" spans="14:14">
      <c r="N98" s="77"/>
    </row>
    <row r="99" spans="14:14">
      <c r="N99" s="77"/>
    </row>
  </sheetData>
  <sheetProtection password="A1F5" sheet="1" sort="0" autoFilter="0"/>
  <mergeCells count="66">
    <mergeCell ref="B59:C59"/>
    <mergeCell ref="D59:E59"/>
    <mergeCell ref="F53:K53"/>
    <mergeCell ref="F54:K54"/>
    <mergeCell ref="F55:K55"/>
    <mergeCell ref="F56:K56"/>
    <mergeCell ref="F57:K57"/>
    <mergeCell ref="B52:K52"/>
    <mergeCell ref="B60:K60"/>
    <mergeCell ref="D53:E53"/>
    <mergeCell ref="B53:C53"/>
    <mergeCell ref="B54:C54"/>
    <mergeCell ref="B55:C55"/>
    <mergeCell ref="D54:E54"/>
    <mergeCell ref="D55:E55"/>
    <mergeCell ref="D56:E56"/>
    <mergeCell ref="D57:E57"/>
    <mergeCell ref="D58:E58"/>
    <mergeCell ref="F58:K58"/>
    <mergeCell ref="F59:K59"/>
    <mergeCell ref="B56:C56"/>
    <mergeCell ref="B57:C57"/>
    <mergeCell ref="B58:C58"/>
    <mergeCell ref="B4:C4"/>
    <mergeCell ref="G4:H4"/>
    <mergeCell ref="I4:K4"/>
    <mergeCell ref="D4:F4"/>
    <mergeCell ref="G5:K5"/>
    <mergeCell ref="B5:F5"/>
    <mergeCell ref="B89:F92"/>
    <mergeCell ref="B93:K93"/>
    <mergeCell ref="B67:F71"/>
    <mergeCell ref="B72:F78"/>
    <mergeCell ref="B79:F81"/>
    <mergeCell ref="B87:F88"/>
    <mergeCell ref="G88:K92"/>
    <mergeCell ref="G80:K81"/>
    <mergeCell ref="G76:K77"/>
    <mergeCell ref="G78:K79"/>
    <mergeCell ref="G82:H82"/>
    <mergeCell ref="I82:K82"/>
    <mergeCell ref="I83:K83"/>
    <mergeCell ref="I84:K84"/>
    <mergeCell ref="I85:K85"/>
    <mergeCell ref="B82:F86"/>
    <mergeCell ref="B1:K1"/>
    <mergeCell ref="I3:K3"/>
    <mergeCell ref="G3:H3"/>
    <mergeCell ref="D3:F3"/>
    <mergeCell ref="B3:C3"/>
    <mergeCell ref="B2:K2"/>
    <mergeCell ref="I86:K86"/>
    <mergeCell ref="I87:K87"/>
    <mergeCell ref="B61:K61"/>
    <mergeCell ref="G71:K75"/>
    <mergeCell ref="G65:K70"/>
    <mergeCell ref="B65:F66"/>
    <mergeCell ref="B63:C63"/>
    <mergeCell ref="D63:F63"/>
    <mergeCell ref="B64:C64"/>
    <mergeCell ref="B62:K62"/>
    <mergeCell ref="G63:H63"/>
    <mergeCell ref="I63:K63"/>
    <mergeCell ref="D64:F64"/>
    <mergeCell ref="G64:H64"/>
    <mergeCell ref="I64:K64"/>
  </mergeCells>
  <phoneticPr fontId="1"/>
  <conditionalFormatting sqref="B57 D57">
    <cfRule type="expression" dxfId="270" priority="13">
      <formula>#REF!=1</formula>
    </cfRule>
  </conditionalFormatting>
  <conditionalFormatting sqref="B58:B59 D58:D59 F54:F59">
    <cfRule type="expression" dxfId="269" priority="9">
      <formula>#REF!=1</formula>
    </cfRule>
  </conditionalFormatting>
  <conditionalFormatting sqref="B54:B56">
    <cfRule type="expression" dxfId="268" priority="6">
      <formula>#REF!=1</formula>
    </cfRule>
  </conditionalFormatting>
  <conditionalFormatting sqref="D54:D56">
    <cfRule type="expression" dxfId="267" priority="5">
      <formula>#REF!=1</formula>
    </cfRule>
  </conditionalFormatting>
  <conditionalFormatting sqref="F53">
    <cfRule type="expression" dxfId="266" priority="24">
      <formula>#REF!=TRUE</formula>
    </cfRule>
  </conditionalFormatting>
  <pageMargins left="0.59055118110236227" right="0.5" top="0.39370078740157483" bottom="0.39370078740157483" header="0" footer="0"/>
  <pageSetup paperSize="9" scale="92" orientation="portrait" horizontalDpi="300" verticalDpi="300" r:id="rId1"/>
  <headerFooter alignWithMargins="0"/>
  <rowBreaks count="1" manualBreakCount="1">
    <brk id="60" max="24" man="1"/>
  </rowBreaks>
  <ignoredErrors>
    <ignoredError sqref="R84" 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45061" r:id="rId4" name="Check Box 5">
              <controlPr defaultSize="0" autoFill="0" autoLine="0" autoPict="0">
                <anchor moveWithCells="1">
                  <from>
                    <xdr:col>6</xdr:col>
                    <xdr:colOff>0</xdr:colOff>
                    <xdr:row>82</xdr:row>
                    <xdr:rowOff>9525</xdr:rowOff>
                  </from>
                  <to>
                    <xdr:col>7</xdr:col>
                    <xdr:colOff>0</xdr:colOff>
                    <xdr:row>82</xdr:row>
                    <xdr:rowOff>209550</xdr:rowOff>
                  </to>
                </anchor>
              </controlPr>
            </control>
          </mc:Choice>
        </mc:AlternateContent>
        <mc:AlternateContent xmlns:mc="http://schemas.openxmlformats.org/markup-compatibility/2006">
          <mc:Choice Requires="x14">
            <control shapeId="45062" r:id="rId5" name="Check Box 6">
              <controlPr defaultSize="0" autoFill="0" autoLine="0" autoPict="0">
                <anchor moveWithCells="1">
                  <from>
                    <xdr:col>6</xdr:col>
                    <xdr:colOff>0</xdr:colOff>
                    <xdr:row>83</xdr:row>
                    <xdr:rowOff>19050</xdr:rowOff>
                  </from>
                  <to>
                    <xdr:col>7</xdr:col>
                    <xdr:colOff>0</xdr:colOff>
                    <xdr:row>83</xdr:row>
                    <xdr:rowOff>219075</xdr:rowOff>
                  </to>
                </anchor>
              </controlPr>
            </control>
          </mc:Choice>
        </mc:AlternateContent>
        <mc:AlternateContent xmlns:mc="http://schemas.openxmlformats.org/markup-compatibility/2006">
          <mc:Choice Requires="x14">
            <control shapeId="45063" r:id="rId6" name="Check Box 7">
              <controlPr defaultSize="0" autoFill="0" autoLine="0" autoPict="0">
                <anchor moveWithCells="1">
                  <from>
                    <xdr:col>6</xdr:col>
                    <xdr:colOff>0</xdr:colOff>
                    <xdr:row>84</xdr:row>
                    <xdr:rowOff>0</xdr:rowOff>
                  </from>
                  <to>
                    <xdr:col>7</xdr:col>
                    <xdr:colOff>180975</xdr:colOff>
                    <xdr:row>84</xdr:row>
                    <xdr:rowOff>209550</xdr:rowOff>
                  </to>
                </anchor>
              </controlPr>
            </control>
          </mc:Choice>
        </mc:AlternateContent>
        <mc:AlternateContent xmlns:mc="http://schemas.openxmlformats.org/markup-compatibility/2006">
          <mc:Choice Requires="x14">
            <control shapeId="45064" r:id="rId7" name="Check Box 8">
              <controlPr defaultSize="0" autoFill="0" autoLine="0" autoPict="0">
                <anchor moveWithCells="1">
                  <from>
                    <xdr:col>6</xdr:col>
                    <xdr:colOff>9525</xdr:colOff>
                    <xdr:row>85</xdr:row>
                    <xdr:rowOff>9525</xdr:rowOff>
                  </from>
                  <to>
                    <xdr:col>7</xdr:col>
                    <xdr:colOff>419100</xdr:colOff>
                    <xdr:row>85</xdr:row>
                    <xdr:rowOff>219075</xdr:rowOff>
                  </to>
                </anchor>
              </controlPr>
            </control>
          </mc:Choice>
        </mc:AlternateContent>
        <mc:AlternateContent xmlns:mc="http://schemas.openxmlformats.org/markup-compatibility/2006">
          <mc:Choice Requires="x14">
            <control shapeId="45065" r:id="rId8" name="Check Box 9">
              <controlPr defaultSize="0" autoFill="0" autoLine="0" autoPict="0">
                <anchor moveWithCells="1">
                  <from>
                    <xdr:col>6</xdr:col>
                    <xdr:colOff>19050</xdr:colOff>
                    <xdr:row>85</xdr:row>
                    <xdr:rowOff>333375</xdr:rowOff>
                  </from>
                  <to>
                    <xdr:col>7</xdr:col>
                    <xdr:colOff>0</xdr:colOff>
                    <xdr:row>86</xdr:row>
                    <xdr:rowOff>190500</xdr:rowOff>
                  </to>
                </anchor>
              </controlPr>
            </control>
          </mc:Choice>
        </mc:AlternateContent>
        <mc:AlternateContent xmlns:mc="http://schemas.openxmlformats.org/markup-compatibility/2006">
          <mc:Choice Requires="x14">
            <control shapeId="45072" r:id="rId9" name="Check Box 16">
              <controlPr locked="0" defaultSize="0" autoFill="0" autoLine="0" autoPict="0">
                <anchor moveWithCells="1">
                  <from>
                    <xdr:col>6</xdr:col>
                    <xdr:colOff>0</xdr:colOff>
                    <xdr:row>82</xdr:row>
                    <xdr:rowOff>9525</xdr:rowOff>
                  </from>
                  <to>
                    <xdr:col>7</xdr:col>
                    <xdr:colOff>0</xdr:colOff>
                    <xdr:row>82</xdr:row>
                    <xdr:rowOff>209550</xdr:rowOff>
                  </to>
                </anchor>
              </controlPr>
            </control>
          </mc:Choice>
        </mc:AlternateContent>
        <mc:AlternateContent xmlns:mc="http://schemas.openxmlformats.org/markup-compatibility/2006">
          <mc:Choice Requires="x14">
            <control shapeId="45073" r:id="rId10" name="Check Box 17">
              <controlPr locked="0" defaultSize="0" autoFill="0" autoLine="0" autoPict="0">
                <anchor moveWithCells="1">
                  <from>
                    <xdr:col>6</xdr:col>
                    <xdr:colOff>0</xdr:colOff>
                    <xdr:row>83</xdr:row>
                    <xdr:rowOff>19050</xdr:rowOff>
                  </from>
                  <to>
                    <xdr:col>7</xdr:col>
                    <xdr:colOff>0</xdr:colOff>
                    <xdr:row>83</xdr:row>
                    <xdr:rowOff>219075</xdr:rowOff>
                  </to>
                </anchor>
              </controlPr>
            </control>
          </mc:Choice>
        </mc:AlternateContent>
        <mc:AlternateContent xmlns:mc="http://schemas.openxmlformats.org/markup-compatibility/2006">
          <mc:Choice Requires="x14">
            <control shapeId="45074" r:id="rId11" name="Check Box 18">
              <controlPr locked="0" defaultSize="0" autoFill="0" autoLine="0" autoPict="0">
                <anchor moveWithCells="1">
                  <from>
                    <xdr:col>6</xdr:col>
                    <xdr:colOff>0</xdr:colOff>
                    <xdr:row>84</xdr:row>
                    <xdr:rowOff>0</xdr:rowOff>
                  </from>
                  <to>
                    <xdr:col>7</xdr:col>
                    <xdr:colOff>180975</xdr:colOff>
                    <xdr:row>84</xdr:row>
                    <xdr:rowOff>209550</xdr:rowOff>
                  </to>
                </anchor>
              </controlPr>
            </control>
          </mc:Choice>
        </mc:AlternateContent>
        <mc:AlternateContent xmlns:mc="http://schemas.openxmlformats.org/markup-compatibility/2006">
          <mc:Choice Requires="x14">
            <control shapeId="45075" r:id="rId12" name="Check Box 19">
              <controlPr locked="0" defaultSize="0" autoFill="0" autoLine="0" autoPict="0">
                <anchor moveWithCells="1">
                  <from>
                    <xdr:col>6</xdr:col>
                    <xdr:colOff>9525</xdr:colOff>
                    <xdr:row>85</xdr:row>
                    <xdr:rowOff>9525</xdr:rowOff>
                  </from>
                  <to>
                    <xdr:col>7</xdr:col>
                    <xdr:colOff>419100</xdr:colOff>
                    <xdr:row>85</xdr:row>
                    <xdr:rowOff>219075</xdr:rowOff>
                  </to>
                </anchor>
              </controlPr>
            </control>
          </mc:Choice>
        </mc:AlternateContent>
        <mc:AlternateContent xmlns:mc="http://schemas.openxmlformats.org/markup-compatibility/2006">
          <mc:Choice Requires="x14">
            <control shapeId="45076" r:id="rId13" name="Check Box 20">
              <controlPr locked="0" defaultSize="0" autoFill="0" autoLine="0" autoPict="0">
                <anchor moveWithCells="1">
                  <from>
                    <xdr:col>6</xdr:col>
                    <xdr:colOff>19050</xdr:colOff>
                    <xdr:row>85</xdr:row>
                    <xdr:rowOff>333375</xdr:rowOff>
                  </from>
                  <to>
                    <xdr:col>7</xdr:col>
                    <xdr:colOff>0</xdr:colOff>
                    <xdr:row>86</xdr:row>
                    <xdr:rowOff>190500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0"/>
  <dimension ref="A1:Z244"/>
  <sheetViews>
    <sheetView showGridLines="0" view="pageBreakPreview" zoomScaleNormal="100" zoomScaleSheetLayoutView="100" zoomScalePageLayoutView="85" workbookViewId="0">
      <selection activeCell="A2" sqref="A2:I2"/>
    </sheetView>
  </sheetViews>
  <sheetFormatPr defaultColWidth="9" defaultRowHeight="13.5"/>
  <cols>
    <col min="1" max="2" width="11.875" style="1" customWidth="1"/>
    <col min="3" max="3" width="5.25" style="1" customWidth="1"/>
    <col min="4" max="4" width="5.375" style="1" bestFit="1" customWidth="1"/>
    <col min="5" max="5" width="11.875" style="1" customWidth="1"/>
    <col min="6" max="8" width="9" style="1"/>
    <col min="9" max="9" width="22.375" style="1" customWidth="1"/>
    <col min="10" max="10" width="12.75" style="1" customWidth="1"/>
    <col min="11" max="11" width="9" style="1"/>
    <col min="12" max="12" width="14" style="33" hidden="1" customWidth="1"/>
    <col min="13" max="18" width="9" style="1" hidden="1" customWidth="1"/>
    <col min="19" max="19" width="24" style="1" hidden="1" customWidth="1"/>
    <col min="20" max="26" width="9" style="1" hidden="1" customWidth="1"/>
    <col min="27" max="16384" width="9" style="1"/>
  </cols>
  <sheetData>
    <row r="1" spans="1:20" ht="28.15" customHeight="1">
      <c r="A1" s="323" t="s">
        <v>91</v>
      </c>
      <c r="B1" s="323"/>
      <c r="C1" s="323"/>
      <c r="D1" s="323"/>
      <c r="E1" s="323"/>
      <c r="F1" s="323"/>
      <c r="G1" s="323"/>
      <c r="H1" s="323"/>
      <c r="I1" s="323"/>
      <c r="J1" s="6"/>
      <c r="K1" s="6"/>
      <c r="M1" s="6"/>
      <c r="N1" s="6"/>
      <c r="O1" s="6"/>
      <c r="P1" s="6"/>
      <c r="Q1" s="6"/>
      <c r="R1" s="6"/>
      <c r="S1" s="6"/>
      <c r="T1" s="6"/>
    </row>
    <row r="2" spans="1:20" ht="28.15" customHeight="1">
      <c r="A2" s="405" t="s">
        <v>92</v>
      </c>
      <c r="B2" s="405"/>
      <c r="C2" s="405"/>
      <c r="D2" s="405"/>
      <c r="E2" s="405"/>
      <c r="F2" s="405"/>
      <c r="G2" s="405"/>
      <c r="H2" s="405"/>
      <c r="I2" s="405"/>
      <c r="J2" s="6"/>
      <c r="K2" s="6"/>
      <c r="M2" s="6"/>
      <c r="N2" s="6"/>
      <c r="O2" s="6"/>
      <c r="P2" s="6"/>
      <c r="Q2" s="6"/>
      <c r="R2" s="6"/>
      <c r="S2" s="6"/>
      <c r="T2" s="6"/>
    </row>
    <row r="3" spans="1:20" ht="14.25" customHeight="1">
      <c r="A3" s="406" t="s">
        <v>47</v>
      </c>
      <c r="B3" s="407"/>
      <c r="C3" s="303"/>
      <c r="D3" s="303"/>
      <c r="E3" s="304"/>
      <c r="F3" s="303" t="s">
        <v>93</v>
      </c>
      <c r="G3" s="303"/>
      <c r="H3" s="303"/>
      <c r="I3" s="304"/>
      <c r="J3" s="6"/>
      <c r="K3" s="6"/>
      <c r="M3" s="6"/>
      <c r="N3" s="6"/>
      <c r="O3" s="6"/>
      <c r="P3" s="6"/>
      <c r="Q3" s="6"/>
      <c r="R3" s="6"/>
      <c r="S3" s="6"/>
      <c r="T3" s="6"/>
    </row>
    <row r="4" spans="1:20" ht="14.25" customHeight="1">
      <c r="A4" s="337" t="str">
        <f>IF('【入力用】入力用フォーム '!C8="","",'【入力用】入力用フォーム '!C8)</f>
        <v/>
      </c>
      <c r="B4" s="343"/>
      <c r="C4" s="343"/>
      <c r="D4" s="343"/>
      <c r="E4" s="338"/>
      <c r="F4" s="337" t="str">
        <f>IF('【入力用】入力用フォーム '!C16="","",'【入力用】入力用フォーム '!C16)</f>
        <v/>
      </c>
      <c r="G4" s="343"/>
      <c r="H4" s="343"/>
      <c r="I4" s="338"/>
      <c r="J4" s="6"/>
      <c r="K4" s="6"/>
      <c r="M4" s="6"/>
      <c r="N4" s="6"/>
      <c r="O4" s="6"/>
      <c r="P4" s="6"/>
      <c r="Q4" s="6"/>
      <c r="R4" s="6"/>
      <c r="S4" s="6"/>
      <c r="T4" s="6"/>
    </row>
    <row r="5" spans="1:20" ht="14.25" customHeight="1">
      <c r="A5" s="361"/>
      <c r="B5" s="363"/>
      <c r="C5" s="363"/>
      <c r="D5" s="363"/>
      <c r="E5" s="362"/>
      <c r="F5" s="361"/>
      <c r="G5" s="363"/>
      <c r="H5" s="363"/>
      <c r="I5" s="362"/>
      <c r="J5" s="6"/>
      <c r="K5" s="6"/>
      <c r="M5" s="6"/>
      <c r="N5" s="6"/>
      <c r="O5" s="6"/>
      <c r="P5" s="6"/>
      <c r="Q5" s="6"/>
      <c r="R5" s="6"/>
      <c r="S5" s="6"/>
      <c r="T5" s="6"/>
    </row>
    <row r="6" spans="1:20" ht="14.25" customHeight="1">
      <c r="A6" s="334" t="s">
        <v>94</v>
      </c>
      <c r="B6" s="335"/>
      <c r="C6" s="6"/>
      <c r="D6" s="6"/>
      <c r="E6" s="41"/>
      <c r="F6" s="6" t="s">
        <v>95</v>
      </c>
      <c r="G6" s="6"/>
      <c r="H6" s="6"/>
      <c r="I6" s="41"/>
      <c r="J6" s="6"/>
      <c r="K6" s="6"/>
      <c r="M6" s="6"/>
      <c r="N6" s="6"/>
      <c r="O6" s="6"/>
      <c r="P6" s="6"/>
      <c r="Q6" s="6"/>
      <c r="R6" s="6"/>
      <c r="S6" s="6"/>
      <c r="T6" s="6"/>
    </row>
    <row r="7" spans="1:20" ht="14.25" customHeight="1">
      <c r="A7" s="337" t="str">
        <f>IF('【入力用】入力用フォーム '!C15="","",'【入力用】入力用フォーム '!C15)</f>
        <v/>
      </c>
      <c r="B7" s="343"/>
      <c r="C7" s="343"/>
      <c r="D7" s="343"/>
      <c r="E7" s="338"/>
      <c r="F7" s="337" t="str">
        <f>IF('【入力用】入力用フォーム '!C17="","",'【入力用】入力用フォーム '!C17)</f>
        <v/>
      </c>
      <c r="G7" s="343"/>
      <c r="H7" s="343"/>
      <c r="I7" s="338"/>
      <c r="J7" s="6"/>
      <c r="K7" s="6"/>
      <c r="M7" s="6"/>
      <c r="N7" s="6"/>
      <c r="O7" s="6"/>
      <c r="P7" s="6"/>
      <c r="Q7" s="6"/>
      <c r="R7" s="6"/>
      <c r="S7" s="6"/>
      <c r="T7" s="6"/>
    </row>
    <row r="8" spans="1:20" ht="14.25" customHeight="1">
      <c r="A8" s="361"/>
      <c r="B8" s="363"/>
      <c r="C8" s="363"/>
      <c r="D8" s="363"/>
      <c r="E8" s="362"/>
      <c r="F8" s="361"/>
      <c r="G8" s="363"/>
      <c r="H8" s="363"/>
      <c r="I8" s="362"/>
      <c r="J8" s="6"/>
      <c r="K8" s="6"/>
      <c r="M8" s="6"/>
      <c r="N8" s="6"/>
      <c r="O8" s="6"/>
      <c r="P8" s="6"/>
      <c r="Q8" s="6"/>
      <c r="R8" s="6"/>
      <c r="S8" s="6"/>
      <c r="T8" s="6"/>
    </row>
    <row r="9" spans="1:20" ht="14.25" thickBot="1">
      <c r="A9" s="32" t="s">
        <v>96</v>
      </c>
      <c r="B9" s="305"/>
      <c r="C9" s="305"/>
      <c r="D9" s="6"/>
      <c r="E9" s="380" t="s">
        <v>97</v>
      </c>
      <c r="F9" s="380"/>
      <c r="G9" s="305"/>
      <c r="H9" s="305"/>
      <c r="I9" s="306"/>
      <c r="J9" s="6"/>
      <c r="K9" s="6"/>
      <c r="L9" s="33">
        <v>1</v>
      </c>
      <c r="M9" s="6"/>
      <c r="N9" s="6"/>
      <c r="O9" s="6"/>
      <c r="P9" s="6"/>
      <c r="Q9" s="6">
        <v>92</v>
      </c>
      <c r="R9" s="6"/>
      <c r="S9" s="6"/>
      <c r="T9" s="6" t="s">
        <v>98</v>
      </c>
    </row>
    <row r="10" spans="1:20" ht="33.950000000000003" customHeight="1" thickBot="1">
      <c r="A10" s="96"/>
      <c r="B10" s="97"/>
      <c r="C10" s="98"/>
      <c r="D10" s="6"/>
      <c r="E10" s="381"/>
      <c r="F10" s="382"/>
      <c r="G10" s="382"/>
      <c r="H10" s="382"/>
      <c r="I10" s="383"/>
      <c r="J10" s="6"/>
      <c r="K10" s="6"/>
      <c r="L10" s="33">
        <v>2</v>
      </c>
      <c r="M10" s="6"/>
      <c r="N10" s="114" t="b">
        <v>0</v>
      </c>
      <c r="O10" s="114" t="str">
        <f>IF(N10,"無"&amp;" ","")</f>
        <v/>
      </c>
      <c r="P10" s="6"/>
      <c r="Q10" s="6">
        <v>93</v>
      </c>
      <c r="R10" s="6"/>
      <c r="S10" s="114" t="s">
        <v>71</v>
      </c>
      <c r="T10" s="114" t="str">
        <f>'【入出力用】様式A-5'!$O$15</f>
        <v/>
      </c>
    </row>
    <row r="11" spans="1:20" ht="33.950000000000003" customHeight="1" thickBot="1">
      <c r="A11" s="99"/>
      <c r="B11" s="100"/>
      <c r="C11" s="113"/>
      <c r="D11" s="9" t="s">
        <v>99</v>
      </c>
      <c r="E11" s="384"/>
      <c r="F11" s="385"/>
      <c r="G11" s="385"/>
      <c r="H11" s="385"/>
      <c r="I11" s="386"/>
      <c r="J11" s="6"/>
      <c r="K11" s="6"/>
      <c r="L11" s="33">
        <v>3</v>
      </c>
      <c r="M11" s="6"/>
      <c r="N11" s="114" t="b">
        <v>0</v>
      </c>
      <c r="O11" s="114" t="str">
        <f>IF(N11,"試験報告書"&amp;" ","")</f>
        <v/>
      </c>
      <c r="P11" s="6"/>
      <c r="Q11" s="6">
        <v>94</v>
      </c>
      <c r="R11" s="6"/>
      <c r="S11" s="114" t="s">
        <v>100</v>
      </c>
      <c r="T11" s="6">
        <f>'【入出力用】様式A-5'!$C$11</f>
        <v>0</v>
      </c>
    </row>
    <row r="12" spans="1:20" ht="33.950000000000003" customHeight="1" thickBot="1">
      <c r="A12" s="99"/>
      <c r="B12" s="100"/>
      <c r="C12" s="113"/>
      <c r="D12" s="9" t="s">
        <v>99</v>
      </c>
      <c r="E12" s="387"/>
      <c r="F12" s="385"/>
      <c r="G12" s="385"/>
      <c r="H12" s="385"/>
      <c r="I12" s="386"/>
      <c r="J12" s="6"/>
      <c r="K12" s="6"/>
      <c r="L12" s="33">
        <v>4</v>
      </c>
      <c r="M12" s="6"/>
      <c r="N12" s="114" t="b">
        <v>0</v>
      </c>
      <c r="O12" s="114" t="str">
        <f>IF(N12,"試験結果報告書"&amp;" ","")</f>
        <v/>
      </c>
      <c r="P12" s="6"/>
      <c r="Q12" s="6">
        <v>95</v>
      </c>
      <c r="R12" s="6"/>
      <c r="S12" s="114" t="s">
        <v>101</v>
      </c>
      <c r="T12" s="6">
        <f>'【入出力用】様式A-5'!$C$12</f>
        <v>0</v>
      </c>
    </row>
    <row r="13" spans="1:20" ht="33.950000000000003" customHeight="1" thickBot="1">
      <c r="A13" s="99"/>
      <c r="B13" s="100"/>
      <c r="C13" s="113"/>
      <c r="D13" s="9" t="s">
        <v>99</v>
      </c>
      <c r="E13" s="387"/>
      <c r="F13" s="385"/>
      <c r="G13" s="385"/>
      <c r="H13" s="385"/>
      <c r="I13" s="386"/>
      <c r="J13" s="6"/>
      <c r="K13" s="6"/>
      <c r="L13" s="33">
        <v>5</v>
      </c>
      <c r="M13" s="6"/>
      <c r="N13" s="114" t="b">
        <v>0</v>
      </c>
      <c r="O13" s="114" t="str">
        <f>IF(N13,"試験機・試験装置関連資料"&amp;" ","")</f>
        <v/>
      </c>
      <c r="P13" s="6"/>
      <c r="Q13" s="6">
        <v>96</v>
      </c>
      <c r="R13" s="6"/>
      <c r="S13" s="114" t="s">
        <v>102</v>
      </c>
      <c r="T13" s="6">
        <f>'【入出力用】様式A-5'!$C$13</f>
        <v>0</v>
      </c>
    </row>
    <row r="14" spans="1:20" ht="33.950000000000003" customHeight="1" thickBot="1">
      <c r="A14" s="101"/>
      <c r="B14" s="102"/>
      <c r="C14" s="113"/>
      <c r="D14" s="9" t="s">
        <v>99</v>
      </c>
      <c r="E14" s="418"/>
      <c r="F14" s="419"/>
      <c r="G14" s="419"/>
      <c r="H14" s="419"/>
      <c r="I14" s="420"/>
      <c r="J14" s="6"/>
      <c r="K14" s="6"/>
      <c r="M14" s="6"/>
      <c r="N14" s="114" t="b">
        <v>0</v>
      </c>
      <c r="O14" s="114" t="str">
        <f>IF(N14,"その他"&amp;" ","")</f>
        <v/>
      </c>
      <c r="P14" s="6"/>
      <c r="Q14" s="6">
        <v>97</v>
      </c>
      <c r="R14" s="6"/>
      <c r="S14" s="114" t="s">
        <v>103</v>
      </c>
      <c r="T14" s="6">
        <f>'【入出力用】様式A-5'!$C$14</f>
        <v>0</v>
      </c>
    </row>
    <row r="15" spans="1:20" ht="14.25" customHeight="1" thickBot="1">
      <c r="A15" s="397" t="s">
        <v>104</v>
      </c>
      <c r="B15" s="398"/>
      <c r="C15" s="398"/>
      <c r="D15" s="59"/>
      <c r="E15" s="6"/>
      <c r="F15" s="6"/>
      <c r="G15" s="6"/>
      <c r="H15" s="6"/>
      <c r="I15" s="41"/>
      <c r="J15" s="6"/>
      <c r="K15" s="6"/>
      <c r="L15" s="121" t="s">
        <v>105</v>
      </c>
      <c r="M15" s="6"/>
      <c r="N15" s="114"/>
      <c r="O15" s="114" t="str">
        <f>O10&amp;O11&amp;O12&amp;O13&amp;O14</f>
        <v/>
      </c>
      <c r="P15" s="6"/>
      <c r="Q15" s="6">
        <v>98</v>
      </c>
      <c r="R15" s="6"/>
      <c r="S15" s="6" t="s">
        <v>73</v>
      </c>
      <c r="T15" s="6">
        <f>'【入出力用】様式A-5'!$E$10</f>
        <v>0</v>
      </c>
    </row>
    <row r="16" spans="1:20" ht="14.25" customHeight="1" thickBot="1">
      <c r="A16" s="399"/>
      <c r="B16" s="400"/>
      <c r="C16" s="401"/>
      <c r="D16" s="6"/>
      <c r="E16" s="6"/>
      <c r="F16" s="6"/>
      <c r="G16" s="6"/>
      <c r="H16" s="6"/>
      <c r="I16" s="41"/>
      <c r="J16" s="6"/>
      <c r="K16" s="6"/>
      <c r="L16" s="121" t="s">
        <v>106</v>
      </c>
      <c r="M16" s="6"/>
      <c r="N16" s="6"/>
      <c r="O16" s="6"/>
      <c r="P16" s="6"/>
      <c r="Q16" s="6">
        <v>99</v>
      </c>
      <c r="R16" s="6"/>
      <c r="S16" s="6" t="s">
        <v>74</v>
      </c>
      <c r="T16" s="6">
        <f>'【入出力用】様式A-5'!$E$11</f>
        <v>0</v>
      </c>
    </row>
    <row r="17" spans="1:23" ht="14.25" customHeight="1">
      <c r="A17" s="60" t="s">
        <v>107</v>
      </c>
      <c r="B17" s="61"/>
      <c r="C17" s="61"/>
      <c r="D17" s="61"/>
      <c r="E17" s="61"/>
      <c r="F17" s="61"/>
      <c r="G17" s="61"/>
      <c r="H17" s="61"/>
      <c r="I17" s="62"/>
      <c r="J17" s="6"/>
      <c r="K17" s="6"/>
      <c r="L17" s="121" t="s">
        <v>108</v>
      </c>
      <c r="M17" s="6"/>
      <c r="N17" s="6"/>
      <c r="O17" s="6"/>
      <c r="P17" s="6"/>
      <c r="Q17" s="6">
        <v>100</v>
      </c>
      <c r="R17" s="6"/>
      <c r="S17" s="6" t="s">
        <v>75</v>
      </c>
      <c r="T17" s="6">
        <f>'【入出力用】様式A-5'!$E$12</f>
        <v>0</v>
      </c>
      <c r="U17" s="6"/>
      <c r="V17" s="6"/>
      <c r="W17" s="6"/>
    </row>
    <row r="18" spans="1:23" ht="14.25" customHeight="1" thickBot="1">
      <c r="A18" s="452" t="s">
        <v>109</v>
      </c>
      <c r="B18" s="453"/>
      <c r="C18" s="453"/>
      <c r="D18" s="63"/>
      <c r="E18" s="63"/>
      <c r="F18" s="63"/>
      <c r="G18" s="63"/>
      <c r="H18" s="63"/>
      <c r="I18" s="64"/>
      <c r="J18" s="6"/>
      <c r="K18" s="6"/>
      <c r="M18" s="6"/>
      <c r="N18" s="6"/>
      <c r="O18" s="6"/>
      <c r="P18" s="6"/>
      <c r="Q18" s="6">
        <v>101</v>
      </c>
      <c r="R18" s="6"/>
      <c r="S18" s="6" t="s">
        <v>76</v>
      </c>
      <c r="T18" s="6">
        <f>'【入出力用】様式A-5'!$E$13</f>
        <v>0</v>
      </c>
      <c r="U18" s="6"/>
      <c r="V18" s="6"/>
      <c r="W18" s="6"/>
    </row>
    <row r="19" spans="1:23" ht="14.25" customHeight="1" thickBot="1">
      <c r="A19" s="103"/>
      <c r="B19" s="104"/>
      <c r="C19" s="98"/>
      <c r="D19" s="39" t="s">
        <v>110</v>
      </c>
      <c r="E19" s="429"/>
      <c r="F19" s="430"/>
      <c r="G19" s="430"/>
      <c r="H19" s="430"/>
      <c r="I19" s="431"/>
      <c r="J19" s="6"/>
      <c r="K19" s="6"/>
      <c r="M19" s="6"/>
      <c r="N19" s="114" t="b">
        <v>0</v>
      </c>
      <c r="O19" s="114" t="str">
        <f>IF(N19,"規格を用いた"&amp;" ","")</f>
        <v/>
      </c>
      <c r="P19" s="6" t="str">
        <f>IF(E19="","",E19&amp;" ")</f>
        <v/>
      </c>
      <c r="Q19" s="6">
        <v>102</v>
      </c>
      <c r="R19" s="6"/>
      <c r="S19" s="6" t="s">
        <v>78</v>
      </c>
      <c r="T19" s="6">
        <f>'【入出力用】様式A-5'!$E$14</f>
        <v>0</v>
      </c>
      <c r="U19" s="6"/>
      <c r="V19" s="6"/>
      <c r="W19" s="6"/>
    </row>
    <row r="20" spans="1:23" ht="14.25" customHeight="1" thickBot="1">
      <c r="A20" s="105"/>
      <c r="B20" s="106"/>
      <c r="C20" s="107"/>
      <c r="D20" s="39" t="s">
        <v>110</v>
      </c>
      <c r="E20" s="429"/>
      <c r="F20" s="430"/>
      <c r="G20" s="430"/>
      <c r="H20" s="430"/>
      <c r="I20" s="431"/>
      <c r="J20" s="6"/>
      <c r="K20" s="6"/>
      <c r="M20" s="6"/>
      <c r="N20" s="114" t="b">
        <v>0</v>
      </c>
      <c r="O20" s="114" t="str">
        <f>IF(N20,"規格を参照した"&amp;" ","")</f>
        <v/>
      </c>
      <c r="P20" s="114" t="str">
        <f>IF(E20="","",E20&amp;" ")</f>
        <v/>
      </c>
      <c r="Q20" s="114">
        <v>103</v>
      </c>
      <c r="R20" s="6"/>
      <c r="S20" s="114" t="s">
        <v>104</v>
      </c>
      <c r="T20" s="114">
        <f>'【入出力用】様式A-5'!$A$16</f>
        <v>0</v>
      </c>
      <c r="U20" s="114"/>
      <c r="V20" s="114"/>
      <c r="W20" s="114"/>
    </row>
    <row r="21" spans="1:23" ht="14.25" customHeight="1" thickBot="1">
      <c r="A21" s="105"/>
      <c r="B21" s="106"/>
      <c r="C21" s="107"/>
      <c r="D21" s="39"/>
      <c r="E21" s="65"/>
      <c r="F21" s="65"/>
      <c r="G21" s="65"/>
      <c r="H21" s="65"/>
      <c r="I21" s="66"/>
      <c r="J21" s="6"/>
      <c r="K21" s="6"/>
      <c r="M21" s="6"/>
      <c r="N21" s="114" t="b">
        <v>0</v>
      </c>
      <c r="O21" s="114" t="str">
        <f>IF(N21,"座位保持装置の認定基準を用いた"&amp;" ","")</f>
        <v/>
      </c>
      <c r="P21" s="114"/>
      <c r="Q21" s="114">
        <v>104</v>
      </c>
      <c r="R21" s="6"/>
      <c r="S21" s="114" t="s">
        <v>109</v>
      </c>
      <c r="T21" s="114" t="str">
        <f>'【入出力用】様式A-5'!$O$25</f>
        <v/>
      </c>
      <c r="U21" s="114"/>
      <c r="V21" s="114"/>
      <c r="W21" s="114"/>
    </row>
    <row r="22" spans="1:23" ht="14.25" customHeight="1" thickBot="1">
      <c r="A22" s="105"/>
      <c r="B22" s="106"/>
      <c r="C22" s="107"/>
      <c r="D22" s="39" t="s">
        <v>110</v>
      </c>
      <c r="E22" s="429"/>
      <c r="F22" s="430"/>
      <c r="G22" s="430"/>
      <c r="H22" s="430"/>
      <c r="I22" s="431"/>
      <c r="J22" s="6"/>
      <c r="K22" s="6"/>
      <c r="M22" s="6"/>
      <c r="N22" s="114" t="b">
        <v>0</v>
      </c>
      <c r="O22" s="114" t="str">
        <f>IF(N22,"社内基準を用いた"&amp;" ","")</f>
        <v/>
      </c>
      <c r="P22" s="114" t="str">
        <f t="shared" ref="P22:P24" si="0">IF(E22="","",E22&amp;" ")</f>
        <v/>
      </c>
      <c r="Q22" s="114">
        <v>105</v>
      </c>
      <c r="R22" s="6"/>
      <c r="S22" s="114" t="s">
        <v>111</v>
      </c>
      <c r="T22" s="114" t="str">
        <f>'【入出力用】様式A-5'!$P$25</f>
        <v/>
      </c>
      <c r="U22" s="114"/>
      <c r="V22" s="114"/>
      <c r="W22" s="114"/>
    </row>
    <row r="23" spans="1:23" ht="14.25" customHeight="1" thickBot="1">
      <c r="A23" s="108"/>
      <c r="B23" s="109"/>
      <c r="C23" s="107"/>
      <c r="D23" s="39" t="s">
        <v>110</v>
      </c>
      <c r="E23" s="429"/>
      <c r="F23" s="430"/>
      <c r="G23" s="430"/>
      <c r="H23" s="430"/>
      <c r="I23" s="431"/>
      <c r="J23" s="6"/>
      <c r="K23" s="6"/>
      <c r="M23" s="6"/>
      <c r="N23" s="114" t="b">
        <v>0</v>
      </c>
      <c r="O23" s="114" t="str">
        <f>IF(N23,"独自基準を用いた"&amp;" ","")</f>
        <v/>
      </c>
      <c r="P23" s="114" t="str">
        <f t="shared" si="0"/>
        <v/>
      </c>
      <c r="Q23" s="114">
        <v>106</v>
      </c>
      <c r="R23" s="114" t="s">
        <v>112</v>
      </c>
      <c r="S23" s="114" t="s">
        <v>113</v>
      </c>
      <c r="T23" s="114">
        <f>'【入出力用】様式A-5'!$C$25</f>
        <v>0</v>
      </c>
      <c r="U23" s="6"/>
      <c r="V23" s="6"/>
      <c r="W23" s="6"/>
    </row>
    <row r="24" spans="1:23" ht="14.25" customHeight="1" thickBot="1">
      <c r="A24" s="110"/>
      <c r="B24" s="111"/>
      <c r="C24" s="112"/>
      <c r="D24" s="39" t="s">
        <v>110</v>
      </c>
      <c r="E24" s="429"/>
      <c r="F24" s="430"/>
      <c r="G24" s="430"/>
      <c r="H24" s="430"/>
      <c r="I24" s="431"/>
      <c r="J24" s="6"/>
      <c r="K24" s="6"/>
      <c r="M24" s="6"/>
      <c r="N24" s="114" t="b">
        <v>0</v>
      </c>
      <c r="O24" s="114" t="str">
        <f>IF(N24,"その他","")</f>
        <v/>
      </c>
      <c r="P24" s="114" t="str">
        <f t="shared" si="0"/>
        <v/>
      </c>
      <c r="Q24" s="114">
        <v>107</v>
      </c>
      <c r="R24" s="114"/>
      <c r="S24" s="114" t="s">
        <v>114</v>
      </c>
      <c r="T24" s="114">
        <f>'【入出力用】様式A-5'!$I$25</f>
        <v>0</v>
      </c>
      <c r="U24" s="6"/>
      <c r="V24" s="6"/>
      <c r="W24" s="6"/>
    </row>
    <row r="25" spans="1:23" ht="14.25" customHeight="1" thickBot="1">
      <c r="A25" s="421" t="s">
        <v>115</v>
      </c>
      <c r="B25" s="422"/>
      <c r="C25" s="122"/>
      <c r="D25" s="67"/>
      <c r="E25" s="423" t="s">
        <v>116</v>
      </c>
      <c r="F25" s="423"/>
      <c r="G25" s="423"/>
      <c r="H25" s="423"/>
      <c r="I25" s="123"/>
      <c r="J25" s="6"/>
      <c r="K25" s="6"/>
      <c r="L25" s="121" t="s">
        <v>117</v>
      </c>
      <c r="M25" s="6"/>
      <c r="N25" s="6"/>
      <c r="O25" s="6" t="str">
        <f>O19&amp;O20&amp;O21&amp;O22&amp;O23&amp;O24</f>
        <v/>
      </c>
      <c r="P25" s="6" t="str">
        <f>P19&amp;P20&amp;P22&amp;P23&amp;P24</f>
        <v/>
      </c>
      <c r="Q25" s="6">
        <v>108</v>
      </c>
      <c r="R25" s="6"/>
      <c r="S25" s="6" t="s">
        <v>118</v>
      </c>
      <c r="T25" s="6" t="str">
        <f>'【入出力用】様式A-5'!$A$26</f>
        <v>試験負荷レベル：</v>
      </c>
      <c r="U25" s="6"/>
      <c r="V25" s="6"/>
      <c r="W25" s="6"/>
    </row>
    <row r="26" spans="1:23" ht="14.25" customHeight="1" thickBot="1">
      <c r="A26" s="402" t="s">
        <v>119</v>
      </c>
      <c r="B26" s="403"/>
      <c r="C26" s="403"/>
      <c r="D26" s="403"/>
      <c r="E26" s="403"/>
      <c r="F26" s="403"/>
      <c r="G26" s="403"/>
      <c r="H26" s="403"/>
      <c r="I26" s="404"/>
      <c r="J26" s="6"/>
      <c r="K26" s="6"/>
      <c r="L26" s="121" t="s">
        <v>120</v>
      </c>
      <c r="M26" s="6"/>
      <c r="N26" s="6"/>
      <c r="O26" s="6"/>
      <c r="P26" s="6"/>
      <c r="Q26" s="6">
        <v>109</v>
      </c>
      <c r="R26" s="6"/>
      <c r="S26" s="6" t="s">
        <v>121</v>
      </c>
      <c r="T26" s="6" t="str">
        <f>'【入出力用】様式A-5'!$A$27</f>
        <v xml:space="preserve">評価内容、及び試験条件：
</v>
      </c>
      <c r="U26" s="6"/>
      <c r="V26" s="6"/>
      <c r="W26" s="6"/>
    </row>
    <row r="27" spans="1:23" ht="14.25" customHeight="1">
      <c r="A27" s="388" t="s">
        <v>122</v>
      </c>
      <c r="B27" s="389"/>
      <c r="C27" s="389"/>
      <c r="D27" s="389"/>
      <c r="E27" s="389"/>
      <c r="F27" s="389"/>
      <c r="G27" s="389"/>
      <c r="H27" s="389"/>
      <c r="I27" s="390"/>
      <c r="J27" s="6"/>
      <c r="K27" s="6"/>
      <c r="M27" s="6"/>
      <c r="N27" s="6"/>
      <c r="O27" s="6"/>
      <c r="P27" s="6"/>
      <c r="Q27" s="6">
        <v>110</v>
      </c>
      <c r="R27" s="6"/>
      <c r="S27" s="6" t="s">
        <v>123</v>
      </c>
      <c r="T27" s="6" t="str">
        <f>'【入出力用】様式A-5'!$A$39</f>
        <v xml:space="preserve">備考：
</v>
      </c>
      <c r="U27" s="6"/>
      <c r="V27" s="6"/>
      <c r="W27" s="6"/>
    </row>
    <row r="28" spans="1:23" ht="14.25" customHeight="1">
      <c r="A28" s="391"/>
      <c r="B28" s="392"/>
      <c r="C28" s="392"/>
      <c r="D28" s="392"/>
      <c r="E28" s="392"/>
      <c r="F28" s="392"/>
      <c r="G28" s="392"/>
      <c r="H28" s="392"/>
      <c r="I28" s="393"/>
      <c r="J28" s="6"/>
      <c r="K28" s="6"/>
      <c r="M28" s="6"/>
      <c r="N28" s="6"/>
      <c r="O28" s="6"/>
      <c r="P28" s="6"/>
      <c r="Q28" s="6">
        <v>111</v>
      </c>
      <c r="R28" s="6" t="s">
        <v>124</v>
      </c>
      <c r="S28" s="6" t="s">
        <v>125</v>
      </c>
      <c r="T28" s="6" t="str">
        <f>'【入出力用】様式A-5'!$A$54</f>
        <v>試験実施施設名：</v>
      </c>
      <c r="U28" s="6"/>
      <c r="V28" s="6"/>
      <c r="W28" s="6"/>
    </row>
    <row r="29" spans="1:23" ht="14.25" customHeight="1">
      <c r="A29" s="391"/>
      <c r="B29" s="392"/>
      <c r="C29" s="392"/>
      <c r="D29" s="392"/>
      <c r="E29" s="392"/>
      <c r="F29" s="392"/>
      <c r="G29" s="392"/>
      <c r="H29" s="392"/>
      <c r="I29" s="393"/>
      <c r="J29" s="6"/>
      <c r="K29" s="6"/>
      <c r="M29" s="6"/>
      <c r="N29" s="6"/>
      <c r="O29" s="6"/>
      <c r="P29" s="6"/>
      <c r="Q29" s="6">
        <v>112</v>
      </c>
      <c r="R29" s="6"/>
      <c r="S29" s="6" t="s">
        <v>126</v>
      </c>
      <c r="T29" s="6" t="str">
        <f>'【入出力用】様式A-5'!$A$57</f>
        <v>住所：</v>
      </c>
      <c r="U29" s="6"/>
      <c r="V29" s="6"/>
      <c r="W29" s="6"/>
    </row>
    <row r="30" spans="1:23" ht="14.25" customHeight="1">
      <c r="A30" s="391"/>
      <c r="B30" s="392"/>
      <c r="C30" s="392"/>
      <c r="D30" s="392"/>
      <c r="E30" s="392"/>
      <c r="F30" s="392"/>
      <c r="G30" s="392"/>
      <c r="H30" s="392"/>
      <c r="I30" s="393"/>
      <c r="J30" s="6"/>
      <c r="K30" s="6"/>
      <c r="M30" s="6"/>
      <c r="N30" s="6"/>
      <c r="O30" s="6"/>
      <c r="P30" s="6"/>
      <c r="Q30" s="6">
        <v>113</v>
      </c>
      <c r="R30" s="6"/>
      <c r="S30" s="6" t="s">
        <v>127</v>
      </c>
      <c r="T30" s="6" t="str">
        <f>'【入出力用】様式A-5'!$A$61</f>
        <v>担当者所属：</v>
      </c>
      <c r="U30" s="6"/>
      <c r="V30" s="6"/>
      <c r="W30" s="6"/>
    </row>
    <row r="31" spans="1:23" ht="14.25" customHeight="1">
      <c r="A31" s="391"/>
      <c r="B31" s="392"/>
      <c r="C31" s="392"/>
      <c r="D31" s="392"/>
      <c r="E31" s="392"/>
      <c r="F31" s="392"/>
      <c r="G31" s="392"/>
      <c r="H31" s="392"/>
      <c r="I31" s="393"/>
      <c r="J31" s="6"/>
      <c r="K31" s="6"/>
      <c r="M31" s="6"/>
      <c r="N31" s="6"/>
      <c r="O31" s="6"/>
      <c r="P31" s="6"/>
      <c r="Q31" s="6">
        <v>114</v>
      </c>
      <c r="R31" s="6"/>
      <c r="S31" s="6" t="s">
        <v>128</v>
      </c>
      <c r="T31" s="6" t="str">
        <f>'【入出力用】様式A-5'!$A$63</f>
        <v>氏名：</v>
      </c>
      <c r="U31" s="6"/>
      <c r="V31" s="6"/>
      <c r="W31" s="6"/>
    </row>
    <row r="32" spans="1:23" ht="14.25" customHeight="1">
      <c r="A32" s="391"/>
      <c r="B32" s="392"/>
      <c r="C32" s="392"/>
      <c r="D32" s="392"/>
      <c r="E32" s="392"/>
      <c r="F32" s="392"/>
      <c r="G32" s="392"/>
      <c r="H32" s="392"/>
      <c r="I32" s="393"/>
      <c r="J32" s="6"/>
      <c r="K32" s="6"/>
      <c r="M32" s="6"/>
      <c r="N32" s="6"/>
      <c r="O32" s="6"/>
      <c r="P32" s="6"/>
      <c r="Q32" s="6">
        <v>115</v>
      </c>
      <c r="R32" s="6"/>
      <c r="S32" s="6" t="s">
        <v>129</v>
      </c>
      <c r="T32" s="6" t="str">
        <f>'【入出力用】様式A-5'!$A$65</f>
        <v>電話：</v>
      </c>
      <c r="U32" s="6"/>
      <c r="V32" s="6"/>
      <c r="W32" s="6"/>
    </row>
    <row r="33" spans="1:20" ht="14.25" customHeight="1">
      <c r="A33" s="391"/>
      <c r="B33" s="392"/>
      <c r="C33" s="392"/>
      <c r="D33" s="392"/>
      <c r="E33" s="392"/>
      <c r="F33" s="392"/>
      <c r="G33" s="392"/>
      <c r="H33" s="392"/>
      <c r="I33" s="393"/>
      <c r="J33" s="6"/>
      <c r="K33" s="6"/>
      <c r="M33" s="6"/>
      <c r="N33" s="6"/>
      <c r="O33" s="6"/>
      <c r="P33" s="6"/>
      <c r="Q33" s="6">
        <v>116</v>
      </c>
      <c r="R33" s="6"/>
      <c r="S33" s="6" t="s">
        <v>130</v>
      </c>
      <c r="T33" s="6" t="str">
        <f>'【入出力用】様式A-5'!$D$65</f>
        <v>FAX:</v>
      </c>
    </row>
    <row r="34" spans="1:20" ht="14.25" customHeight="1">
      <c r="A34" s="391"/>
      <c r="B34" s="392"/>
      <c r="C34" s="392"/>
      <c r="D34" s="392"/>
      <c r="E34" s="392"/>
      <c r="F34" s="392"/>
      <c r="G34" s="392"/>
      <c r="H34" s="392"/>
      <c r="I34" s="393"/>
      <c r="J34" s="6"/>
      <c r="K34" s="6"/>
      <c r="M34" s="6"/>
      <c r="N34" s="6"/>
      <c r="O34" s="6"/>
      <c r="P34" s="6"/>
      <c r="Q34" s="6">
        <v>117</v>
      </c>
      <c r="R34" s="6"/>
      <c r="S34" s="6" t="s">
        <v>131</v>
      </c>
      <c r="T34" s="6" t="str">
        <f>'【入出力用】様式A-5'!$G$65</f>
        <v>E-mail:</v>
      </c>
    </row>
    <row r="35" spans="1:20" ht="14.25" customHeight="1">
      <c r="A35" s="391"/>
      <c r="B35" s="392"/>
      <c r="C35" s="392"/>
      <c r="D35" s="392"/>
      <c r="E35" s="392"/>
      <c r="F35" s="392"/>
      <c r="G35" s="392"/>
      <c r="H35" s="392"/>
      <c r="I35" s="393"/>
      <c r="J35" s="6"/>
      <c r="K35" s="6"/>
      <c r="M35" s="6"/>
      <c r="N35" s="6"/>
      <c r="O35" s="6"/>
      <c r="P35" s="6"/>
      <c r="Q35" s="6">
        <v>118</v>
      </c>
      <c r="R35" s="6"/>
      <c r="S35" s="6" t="s">
        <v>132</v>
      </c>
      <c r="T35" s="6">
        <f>'【入出力用】様式A-5'!$C$68</f>
        <v>0</v>
      </c>
    </row>
    <row r="36" spans="1:20" ht="14.25" customHeight="1">
      <c r="A36" s="391"/>
      <c r="B36" s="392"/>
      <c r="C36" s="392"/>
      <c r="D36" s="392"/>
      <c r="E36" s="392"/>
      <c r="F36" s="392"/>
      <c r="G36" s="392"/>
      <c r="H36" s="392"/>
      <c r="I36" s="393"/>
      <c r="J36" s="6"/>
      <c r="K36" s="6"/>
      <c r="M36" s="6"/>
      <c r="N36" s="6"/>
      <c r="O36" s="6"/>
      <c r="P36" s="6"/>
      <c r="Q36" s="6">
        <v>119</v>
      </c>
      <c r="R36" s="6"/>
      <c r="S36" s="6" t="s">
        <v>133</v>
      </c>
      <c r="T36" s="6">
        <f>'【入出力用】様式A-5'!$F$68</f>
        <v>0</v>
      </c>
    </row>
    <row r="37" spans="1:20" ht="14.25" customHeight="1">
      <c r="A37" s="391"/>
      <c r="B37" s="392"/>
      <c r="C37" s="392"/>
      <c r="D37" s="392"/>
      <c r="E37" s="392"/>
      <c r="F37" s="392"/>
      <c r="G37" s="392"/>
      <c r="H37" s="392"/>
      <c r="I37" s="393"/>
      <c r="J37" s="6"/>
      <c r="K37" s="6"/>
      <c r="M37" s="6"/>
      <c r="N37" s="6"/>
      <c r="O37" s="6"/>
      <c r="P37" s="6"/>
      <c r="Q37" s="6">
        <v>120</v>
      </c>
      <c r="R37" s="6"/>
      <c r="S37" s="6" t="s">
        <v>134</v>
      </c>
      <c r="T37" s="6">
        <f>'【入出力用】様式A-5'!$H$68</f>
        <v>0</v>
      </c>
    </row>
    <row r="38" spans="1:20" ht="13.9" customHeight="1" thickBot="1">
      <c r="A38" s="394"/>
      <c r="B38" s="395"/>
      <c r="C38" s="395"/>
      <c r="D38" s="395"/>
      <c r="E38" s="395"/>
      <c r="F38" s="395"/>
      <c r="G38" s="395"/>
      <c r="H38" s="395"/>
      <c r="I38" s="396"/>
      <c r="J38" s="6"/>
      <c r="K38" s="6"/>
      <c r="M38" s="6"/>
      <c r="N38" s="6"/>
      <c r="O38" s="6"/>
      <c r="P38" s="6"/>
      <c r="Q38" s="6">
        <v>121</v>
      </c>
      <c r="R38" s="6"/>
      <c r="S38" s="6" t="str">
        <f>$A$69</f>
        <v xml:space="preserve">試験装置・試験機（名称・型式・製造会社等）：
</v>
      </c>
      <c r="T38" s="6" t="str">
        <f>'【入出力用】様式A-5'!$A$69</f>
        <v xml:space="preserve">試験装置・試験機（名称・型式・製造会社等）：
</v>
      </c>
    </row>
    <row r="39" spans="1:20" ht="14.25" customHeight="1">
      <c r="A39" s="388" t="s">
        <v>89</v>
      </c>
      <c r="B39" s="389"/>
      <c r="C39" s="389"/>
      <c r="D39" s="389"/>
      <c r="E39" s="389"/>
      <c r="F39" s="389"/>
      <c r="G39" s="389"/>
      <c r="H39" s="389"/>
      <c r="I39" s="390"/>
      <c r="J39" s="6"/>
      <c r="K39" s="6"/>
      <c r="M39" s="6"/>
      <c r="N39" s="6"/>
      <c r="O39" s="6"/>
      <c r="P39" s="6"/>
      <c r="Q39" s="6">
        <v>122</v>
      </c>
      <c r="R39" s="6"/>
      <c r="S39" s="6" t="str">
        <f>$A$79</f>
        <v xml:space="preserve">試験期間及び試験内容：
</v>
      </c>
      <c r="T39" s="6" t="str">
        <f>'【入出力用】様式A-5'!$A$79</f>
        <v xml:space="preserve">試験期間及び試験内容：
</v>
      </c>
    </row>
    <row r="40" spans="1:20" ht="14.25" customHeight="1">
      <c r="A40" s="391"/>
      <c r="B40" s="392"/>
      <c r="C40" s="392"/>
      <c r="D40" s="392"/>
      <c r="E40" s="392"/>
      <c r="F40" s="392"/>
      <c r="G40" s="392"/>
      <c r="H40" s="392"/>
      <c r="I40" s="393"/>
      <c r="J40" s="6"/>
      <c r="K40" s="6"/>
      <c r="M40" s="6"/>
      <c r="N40" s="6"/>
      <c r="O40" s="6"/>
      <c r="P40" s="6"/>
      <c r="Q40" s="6">
        <v>123</v>
      </c>
      <c r="R40" s="6"/>
      <c r="S40" s="6" t="s">
        <v>101</v>
      </c>
      <c r="T40" s="6">
        <f>'【入出力用】様式A-5'!$B$89</f>
        <v>0</v>
      </c>
    </row>
    <row r="41" spans="1:20" ht="14.25" customHeight="1">
      <c r="A41" s="391"/>
      <c r="B41" s="392"/>
      <c r="C41" s="392"/>
      <c r="D41" s="392"/>
      <c r="E41" s="392"/>
      <c r="F41" s="392"/>
      <c r="G41" s="392"/>
      <c r="H41" s="392"/>
      <c r="I41" s="393"/>
      <c r="J41" s="6"/>
      <c r="K41" s="6"/>
      <c r="M41" s="6"/>
      <c r="N41" s="6"/>
      <c r="O41" s="6"/>
      <c r="P41" s="6"/>
      <c r="Q41" s="6">
        <v>124</v>
      </c>
      <c r="R41" s="6"/>
      <c r="S41" s="6" t="str">
        <f>$A$90</f>
        <v xml:space="preserve">概要：
</v>
      </c>
      <c r="T41" s="6" t="str">
        <f>'【入出力用】様式A-5'!$A$90</f>
        <v xml:space="preserve">概要：
</v>
      </c>
    </row>
    <row r="42" spans="1:20" ht="14.25" customHeight="1">
      <c r="A42" s="391"/>
      <c r="B42" s="392"/>
      <c r="C42" s="392"/>
      <c r="D42" s="392"/>
      <c r="E42" s="392"/>
      <c r="F42" s="392"/>
      <c r="G42" s="392"/>
      <c r="H42" s="392"/>
      <c r="I42" s="393"/>
      <c r="J42" s="6"/>
      <c r="K42" s="6"/>
      <c r="M42" s="6"/>
      <c r="N42" s="6"/>
      <c r="O42" s="6"/>
      <c r="P42" s="6"/>
      <c r="Q42" s="6">
        <v>125</v>
      </c>
      <c r="R42" s="6"/>
      <c r="S42" s="6" t="str">
        <f>$A$104</f>
        <v xml:space="preserve">備考：
</v>
      </c>
      <c r="T42" s="6" t="str">
        <f>'【入出力用】様式A-5'!$A$104</f>
        <v xml:space="preserve">備考：
</v>
      </c>
    </row>
    <row r="43" spans="1:20" ht="14.25" customHeight="1">
      <c r="A43" s="391"/>
      <c r="B43" s="392"/>
      <c r="C43" s="392"/>
      <c r="D43" s="392"/>
      <c r="E43" s="392"/>
      <c r="F43" s="392"/>
      <c r="G43" s="392"/>
      <c r="H43" s="392"/>
      <c r="I43" s="393"/>
      <c r="J43" s="6"/>
      <c r="K43" s="6"/>
      <c r="M43" s="6"/>
      <c r="N43" s="6"/>
      <c r="O43" s="6"/>
      <c r="P43" s="6"/>
      <c r="Q43" s="6">
        <v>126</v>
      </c>
      <c r="R43" s="6"/>
      <c r="S43" s="6"/>
      <c r="T43" s="6" t="s">
        <v>135</v>
      </c>
    </row>
    <row r="44" spans="1:20" ht="14.25" customHeight="1">
      <c r="A44" s="391"/>
      <c r="B44" s="392"/>
      <c r="C44" s="392"/>
      <c r="D44" s="392"/>
      <c r="E44" s="392"/>
      <c r="F44" s="392"/>
      <c r="G44" s="392"/>
      <c r="H44" s="392"/>
      <c r="I44" s="393"/>
      <c r="J44" s="6"/>
      <c r="K44" s="6"/>
      <c r="M44" s="6"/>
      <c r="N44" s="6"/>
      <c r="O44" s="6"/>
      <c r="P44" s="6"/>
      <c r="Q44" s="6">
        <v>127</v>
      </c>
      <c r="R44" s="6" t="s">
        <v>136</v>
      </c>
      <c r="S44" s="6" t="s">
        <v>125</v>
      </c>
      <c r="T44" s="6" t="str">
        <f>'【入出力用】様式A-5'!$A$118</f>
        <v>試験実施施設名：</v>
      </c>
    </row>
    <row r="45" spans="1:20" ht="14.25" customHeight="1">
      <c r="A45" s="391"/>
      <c r="B45" s="392"/>
      <c r="C45" s="392"/>
      <c r="D45" s="392"/>
      <c r="E45" s="392"/>
      <c r="F45" s="392"/>
      <c r="G45" s="392"/>
      <c r="H45" s="392"/>
      <c r="I45" s="393"/>
      <c r="J45" s="6"/>
      <c r="K45" s="6"/>
      <c r="M45" s="6"/>
      <c r="N45" s="6"/>
      <c r="O45" s="6"/>
      <c r="P45" s="6"/>
      <c r="Q45" s="6">
        <v>128</v>
      </c>
      <c r="R45" s="6"/>
      <c r="S45" s="6" t="s">
        <v>126</v>
      </c>
      <c r="T45" s="6" t="str">
        <f>'【入出力用】様式A-5'!$A$121</f>
        <v>住所：</v>
      </c>
    </row>
    <row r="46" spans="1:20" ht="14.25" customHeight="1">
      <c r="A46" s="391"/>
      <c r="B46" s="392"/>
      <c r="C46" s="392"/>
      <c r="D46" s="392"/>
      <c r="E46" s="392"/>
      <c r="F46" s="392"/>
      <c r="G46" s="392"/>
      <c r="H46" s="392"/>
      <c r="I46" s="393"/>
      <c r="J46" s="6"/>
      <c r="K46" s="6"/>
      <c r="M46" s="6"/>
      <c r="N46" s="6"/>
      <c r="O46" s="6"/>
      <c r="P46" s="6"/>
      <c r="Q46" s="6">
        <v>129</v>
      </c>
      <c r="R46" s="6"/>
      <c r="S46" s="6" t="s">
        <v>127</v>
      </c>
      <c r="T46" s="6" t="str">
        <f>'【入出力用】様式A-5'!$A$125</f>
        <v>担当者所属：</v>
      </c>
    </row>
    <row r="47" spans="1:20" ht="14.25" customHeight="1">
      <c r="A47" s="391"/>
      <c r="B47" s="392"/>
      <c r="C47" s="392"/>
      <c r="D47" s="392"/>
      <c r="E47" s="392"/>
      <c r="F47" s="392"/>
      <c r="G47" s="392"/>
      <c r="H47" s="392"/>
      <c r="I47" s="393"/>
      <c r="J47" s="6"/>
      <c r="K47" s="6"/>
      <c r="M47" s="6"/>
      <c r="N47" s="6"/>
      <c r="O47" s="6"/>
      <c r="P47" s="6"/>
      <c r="Q47" s="6">
        <v>130</v>
      </c>
      <c r="R47" s="6"/>
      <c r="S47" s="6" t="s">
        <v>128</v>
      </c>
      <c r="T47" s="6" t="str">
        <f>'【入出力用】様式A-5'!$A$127</f>
        <v>氏名：</v>
      </c>
    </row>
    <row r="48" spans="1:20" ht="14.25" customHeight="1">
      <c r="A48" s="391"/>
      <c r="B48" s="392"/>
      <c r="C48" s="392"/>
      <c r="D48" s="392"/>
      <c r="E48" s="392"/>
      <c r="F48" s="392"/>
      <c r="G48" s="392"/>
      <c r="H48" s="392"/>
      <c r="I48" s="393"/>
      <c r="J48" s="6"/>
      <c r="K48" s="6"/>
      <c r="M48" s="6"/>
      <c r="N48" s="6"/>
      <c r="O48" s="6"/>
      <c r="P48" s="6"/>
      <c r="Q48" s="6">
        <v>131</v>
      </c>
      <c r="R48" s="6"/>
      <c r="S48" s="6" t="s">
        <v>129</v>
      </c>
      <c r="T48" s="6" t="str">
        <f>'【入出力用】様式A-5'!$A$129</f>
        <v>電話：</v>
      </c>
    </row>
    <row r="49" spans="1:20" ht="30.75" customHeight="1">
      <c r="A49" s="391"/>
      <c r="B49" s="392"/>
      <c r="C49" s="392"/>
      <c r="D49" s="392"/>
      <c r="E49" s="392"/>
      <c r="F49" s="392"/>
      <c r="G49" s="392"/>
      <c r="H49" s="392"/>
      <c r="I49" s="393"/>
      <c r="J49" s="6"/>
      <c r="K49" s="6"/>
      <c r="M49" s="6"/>
      <c r="N49" s="6"/>
      <c r="O49" s="6"/>
      <c r="P49" s="6"/>
      <c r="Q49" s="6">
        <v>132</v>
      </c>
      <c r="R49" s="6"/>
      <c r="S49" s="6" t="s">
        <v>130</v>
      </c>
      <c r="T49" s="6" t="str">
        <f>'【入出力用】様式A-5'!$D$129</f>
        <v>FAX:　</v>
      </c>
    </row>
    <row r="50" spans="1:20" ht="14.25" customHeight="1">
      <c r="A50" s="391"/>
      <c r="B50" s="392"/>
      <c r="C50" s="392"/>
      <c r="D50" s="392"/>
      <c r="E50" s="392"/>
      <c r="F50" s="392"/>
      <c r="G50" s="392"/>
      <c r="H50" s="392"/>
      <c r="I50" s="393"/>
      <c r="J50" s="6"/>
      <c r="K50" s="6"/>
      <c r="M50" s="6"/>
      <c r="N50" s="6"/>
      <c r="O50" s="6"/>
      <c r="P50" s="6"/>
      <c r="Q50" s="6">
        <v>133</v>
      </c>
      <c r="R50" s="6"/>
      <c r="S50" s="6" t="s">
        <v>131</v>
      </c>
      <c r="T50" s="6" t="str">
        <f>'【入出力用】様式A-5'!$G$129</f>
        <v>E-mail:</v>
      </c>
    </row>
    <row r="51" spans="1:20" ht="5.45" customHeight="1" thickBot="1">
      <c r="A51" s="394"/>
      <c r="B51" s="395"/>
      <c r="C51" s="395"/>
      <c r="D51" s="395"/>
      <c r="E51" s="395"/>
      <c r="F51" s="395"/>
      <c r="G51" s="395"/>
      <c r="H51" s="395"/>
      <c r="I51" s="396"/>
      <c r="J51" s="6"/>
      <c r="K51" s="6"/>
      <c r="L51" s="38"/>
      <c r="M51" s="6"/>
      <c r="N51" s="6"/>
      <c r="O51" s="6"/>
      <c r="P51" s="6"/>
      <c r="Q51" s="6">
        <v>134</v>
      </c>
      <c r="R51" s="6"/>
      <c r="S51" s="6" t="s">
        <v>132</v>
      </c>
      <c r="T51" s="6">
        <f>'【入出力用】様式A-5'!$C$132</f>
        <v>0</v>
      </c>
    </row>
    <row r="52" spans="1:20" ht="27.2" customHeight="1">
      <c r="A52" s="344" t="str">
        <f>'【入力用】入力用フォーム '!$C$6&amp;" "&amp;MID('【入力用】入力用フォーム '!C7,1,1000)&amp;'【入力用】入力用フォーム '!$C$8</f>
        <v xml:space="preserve"> </v>
      </c>
      <c r="B52" s="344"/>
      <c r="C52" s="344"/>
      <c r="D52" s="344"/>
      <c r="E52" s="344"/>
      <c r="F52" s="344"/>
      <c r="G52" s="344"/>
      <c r="H52" s="344"/>
      <c r="I52" s="344"/>
      <c r="J52" s="6"/>
      <c r="K52" s="6"/>
      <c r="M52" s="6"/>
      <c r="N52" s="6"/>
      <c r="O52" s="6"/>
      <c r="P52" s="6"/>
      <c r="Q52" s="6">
        <v>135</v>
      </c>
      <c r="R52" s="6"/>
      <c r="S52" s="6" t="s">
        <v>133</v>
      </c>
      <c r="T52" s="6">
        <f>'【入出力用】様式A-5'!$F$132</f>
        <v>0</v>
      </c>
    </row>
    <row r="53" spans="1:20" ht="28.15" customHeight="1" thickBot="1">
      <c r="A53" s="428" t="s">
        <v>137</v>
      </c>
      <c r="B53" s="428"/>
      <c r="C53" s="428"/>
      <c r="D53" s="428"/>
      <c r="E53" s="428"/>
      <c r="F53" s="428"/>
      <c r="G53" s="428"/>
      <c r="H53" s="428"/>
      <c r="I53" s="428"/>
      <c r="J53" s="6"/>
      <c r="K53" s="6"/>
      <c r="M53" s="6"/>
      <c r="N53" s="6"/>
      <c r="O53" s="6"/>
      <c r="P53" s="6"/>
      <c r="Q53" s="6">
        <v>136</v>
      </c>
      <c r="R53" s="6"/>
      <c r="S53" s="6" t="s">
        <v>134</v>
      </c>
      <c r="T53" s="6">
        <f>'【入出力用】様式A-5'!H$132</f>
        <v>0</v>
      </c>
    </row>
    <row r="54" spans="1:20" ht="13.5" customHeight="1">
      <c r="A54" s="326" t="s">
        <v>138</v>
      </c>
      <c r="B54" s="327"/>
      <c r="C54" s="327"/>
      <c r="D54" s="327"/>
      <c r="E54" s="327"/>
      <c r="F54" s="327"/>
      <c r="G54" s="327"/>
      <c r="H54" s="327"/>
      <c r="I54" s="328"/>
      <c r="J54" s="6"/>
      <c r="K54" s="6"/>
      <c r="M54" s="6"/>
      <c r="N54" s="6"/>
      <c r="O54" s="6"/>
      <c r="P54" s="6"/>
      <c r="Q54" s="6">
        <v>137</v>
      </c>
      <c r="R54" s="6"/>
      <c r="S54" s="6" t="str">
        <f>$A$69</f>
        <v xml:space="preserve">試験装置・試験機（名称・型式・製造会社等）：
</v>
      </c>
      <c r="T54" s="6" t="str">
        <f>'【入出力用】様式A-5'!$A$133</f>
        <v xml:space="preserve">試験装置・試験機（名称・型式・製造会社等）：
</v>
      </c>
    </row>
    <row r="55" spans="1:20">
      <c r="A55" s="345"/>
      <c r="B55" s="346"/>
      <c r="C55" s="346"/>
      <c r="D55" s="346"/>
      <c r="E55" s="346"/>
      <c r="F55" s="346"/>
      <c r="G55" s="346"/>
      <c r="H55" s="346"/>
      <c r="I55" s="347"/>
      <c r="J55" s="6"/>
      <c r="K55" s="6"/>
      <c r="M55" s="6"/>
      <c r="N55" s="6"/>
      <c r="O55" s="6"/>
      <c r="P55" s="6"/>
      <c r="Q55" s="6">
        <v>138</v>
      </c>
      <c r="R55" s="6"/>
      <c r="S55" s="6" t="str">
        <f>$A$79</f>
        <v xml:space="preserve">試験期間及び試験内容：
</v>
      </c>
      <c r="T55" s="6" t="str">
        <f>'【入出力用】様式A-5'!$A$143</f>
        <v xml:space="preserve">試験期間及び試験内容：
</v>
      </c>
    </row>
    <row r="56" spans="1:20" ht="14.25" thickBot="1">
      <c r="A56" s="329"/>
      <c r="B56" s="330"/>
      <c r="C56" s="330"/>
      <c r="D56" s="330"/>
      <c r="E56" s="330"/>
      <c r="F56" s="330"/>
      <c r="G56" s="330"/>
      <c r="H56" s="330"/>
      <c r="I56" s="331"/>
      <c r="J56" s="6"/>
      <c r="K56" s="6"/>
      <c r="M56" s="6"/>
      <c r="N56" s="6"/>
      <c r="O56" s="6"/>
      <c r="P56" s="6"/>
      <c r="Q56" s="6">
        <v>139</v>
      </c>
      <c r="R56" s="6"/>
      <c r="S56" s="6" t="s">
        <v>101</v>
      </c>
      <c r="T56" s="6">
        <f>'【入出力用】様式A-5'!$B$153</f>
        <v>0</v>
      </c>
    </row>
    <row r="57" spans="1:20">
      <c r="A57" s="326" t="s">
        <v>139</v>
      </c>
      <c r="B57" s="327"/>
      <c r="C57" s="327"/>
      <c r="D57" s="327"/>
      <c r="E57" s="327"/>
      <c r="F57" s="327"/>
      <c r="G57" s="327"/>
      <c r="H57" s="327"/>
      <c r="I57" s="328"/>
      <c r="J57" s="6"/>
      <c r="K57" s="6"/>
      <c r="M57" s="6"/>
      <c r="N57" s="6"/>
      <c r="O57" s="6"/>
      <c r="P57" s="6"/>
      <c r="Q57" s="6">
        <v>140</v>
      </c>
      <c r="R57" s="6"/>
      <c r="S57" s="6" t="str">
        <f>$A$90</f>
        <v xml:space="preserve">概要：
</v>
      </c>
      <c r="T57" s="6" t="str">
        <f>'【入出力用】様式A-5'!$A$154</f>
        <v xml:space="preserve">概要：
</v>
      </c>
    </row>
    <row r="58" spans="1:20">
      <c r="A58" s="345"/>
      <c r="B58" s="346"/>
      <c r="C58" s="346"/>
      <c r="D58" s="346"/>
      <c r="E58" s="346"/>
      <c r="F58" s="346"/>
      <c r="G58" s="346"/>
      <c r="H58" s="346"/>
      <c r="I58" s="347"/>
      <c r="J58" s="6"/>
      <c r="K58" s="6"/>
      <c r="M58" s="6"/>
      <c r="N58" s="6"/>
      <c r="O58" s="6"/>
      <c r="P58" s="6"/>
      <c r="Q58" s="6">
        <v>141</v>
      </c>
      <c r="R58" s="6"/>
      <c r="S58" s="6" t="str">
        <f>$A$104</f>
        <v xml:space="preserve">備考：
</v>
      </c>
      <c r="T58" s="6" t="str">
        <f>'【入出力用】様式A-5'!$A$168</f>
        <v xml:space="preserve">備考：
</v>
      </c>
    </row>
    <row r="59" spans="1:20">
      <c r="A59" s="345"/>
      <c r="B59" s="346"/>
      <c r="C59" s="346"/>
      <c r="D59" s="346"/>
      <c r="E59" s="346"/>
      <c r="F59" s="346"/>
      <c r="G59" s="346"/>
      <c r="H59" s="346"/>
      <c r="I59" s="347"/>
      <c r="J59" s="6"/>
      <c r="K59" s="6"/>
      <c r="M59" s="6"/>
      <c r="N59" s="6"/>
      <c r="O59" s="6"/>
      <c r="P59" s="6"/>
      <c r="Q59" s="6">
        <v>142</v>
      </c>
      <c r="R59" s="6"/>
      <c r="S59" s="6"/>
      <c r="T59" s="6" t="s">
        <v>135</v>
      </c>
    </row>
    <row r="60" spans="1:20" ht="14.25" thickBot="1">
      <c r="A60" s="329"/>
      <c r="B60" s="330"/>
      <c r="C60" s="330"/>
      <c r="D60" s="330"/>
      <c r="E60" s="330"/>
      <c r="F60" s="330"/>
      <c r="G60" s="330"/>
      <c r="H60" s="330"/>
      <c r="I60" s="331"/>
      <c r="J60" s="6"/>
      <c r="K60" s="6"/>
      <c r="M60" s="6"/>
      <c r="N60" s="6"/>
      <c r="O60" s="6"/>
      <c r="P60" s="6"/>
      <c r="Q60" s="6">
        <v>143</v>
      </c>
      <c r="R60" s="6" t="s">
        <v>140</v>
      </c>
      <c r="S60" s="6" t="s">
        <v>125</v>
      </c>
      <c r="T60" s="6" t="str">
        <f>'【入出力用】様式A-5'!$A$182</f>
        <v>試験実施施設名：</v>
      </c>
    </row>
    <row r="61" spans="1:20">
      <c r="A61" s="451" t="s">
        <v>141</v>
      </c>
      <c r="B61" s="432"/>
      <c r="C61" s="432"/>
      <c r="D61" s="432"/>
      <c r="E61" s="432"/>
      <c r="F61" s="432"/>
      <c r="G61" s="432"/>
      <c r="H61" s="432"/>
      <c r="I61" s="433"/>
      <c r="J61" s="6"/>
      <c r="K61" s="6"/>
      <c r="M61" s="6"/>
      <c r="N61" s="6"/>
      <c r="O61" s="6"/>
      <c r="P61" s="6"/>
      <c r="Q61" s="6">
        <v>144</v>
      </c>
      <c r="R61" s="6"/>
      <c r="S61" s="6" t="s">
        <v>126</v>
      </c>
      <c r="T61" s="6" t="str">
        <f>'【入出力用】様式A-5'!$A$185</f>
        <v>住所：</v>
      </c>
    </row>
    <row r="62" spans="1:20" ht="14.25" thickBot="1">
      <c r="A62" s="437"/>
      <c r="B62" s="438"/>
      <c r="C62" s="438"/>
      <c r="D62" s="438"/>
      <c r="E62" s="438"/>
      <c r="F62" s="438"/>
      <c r="G62" s="438"/>
      <c r="H62" s="438"/>
      <c r="I62" s="439"/>
      <c r="J62" s="6"/>
      <c r="K62" s="6"/>
      <c r="M62" s="6"/>
      <c r="N62" s="6"/>
      <c r="O62" s="6"/>
      <c r="P62" s="6"/>
      <c r="Q62" s="6">
        <v>145</v>
      </c>
      <c r="R62" s="6"/>
      <c r="S62" s="6" t="s">
        <v>127</v>
      </c>
      <c r="T62" s="6" t="str">
        <f>'【入出力用】様式A-5'!$A$189</f>
        <v>担当者所属：</v>
      </c>
    </row>
    <row r="63" spans="1:20">
      <c r="A63" s="451" t="s">
        <v>142</v>
      </c>
      <c r="B63" s="432"/>
      <c r="C63" s="432"/>
      <c r="D63" s="432"/>
      <c r="E63" s="432"/>
      <c r="F63" s="432"/>
      <c r="G63" s="432"/>
      <c r="H63" s="432"/>
      <c r="I63" s="433"/>
      <c r="J63" s="6"/>
      <c r="K63" s="6"/>
      <c r="M63" s="6"/>
      <c r="N63" s="6"/>
      <c r="O63" s="6"/>
      <c r="P63" s="6"/>
      <c r="Q63" s="6">
        <v>146</v>
      </c>
      <c r="R63" s="6"/>
      <c r="S63" s="6" t="s">
        <v>128</v>
      </c>
      <c r="T63" s="6" t="str">
        <f>'【入出力用】様式A-5'!$A$191</f>
        <v>氏名：</v>
      </c>
    </row>
    <row r="64" spans="1:20" ht="14.25" thickBot="1">
      <c r="A64" s="437"/>
      <c r="B64" s="438"/>
      <c r="C64" s="438"/>
      <c r="D64" s="438"/>
      <c r="E64" s="438"/>
      <c r="F64" s="438"/>
      <c r="G64" s="438"/>
      <c r="H64" s="438"/>
      <c r="I64" s="439"/>
      <c r="J64" s="6"/>
      <c r="K64" s="6"/>
      <c r="M64" s="6"/>
      <c r="N64" s="6"/>
      <c r="O64" s="6"/>
      <c r="P64" s="6"/>
      <c r="Q64" s="6">
        <v>147</v>
      </c>
      <c r="R64" s="6"/>
      <c r="S64" s="6" t="s">
        <v>129</v>
      </c>
      <c r="T64" s="6" t="str">
        <f>'【入出力用】様式A-5'!$A$193</f>
        <v>電話：</v>
      </c>
    </row>
    <row r="65" spans="1:20" s="6" customFormat="1">
      <c r="A65" s="451" t="s">
        <v>143</v>
      </c>
      <c r="B65" s="432"/>
      <c r="C65" s="432"/>
      <c r="D65" s="432" t="s">
        <v>144</v>
      </c>
      <c r="E65" s="432"/>
      <c r="F65" s="432"/>
      <c r="G65" s="454" t="s">
        <v>145</v>
      </c>
      <c r="H65" s="454"/>
      <c r="I65" s="455"/>
      <c r="L65" s="33"/>
      <c r="Q65" s="6">
        <v>148</v>
      </c>
      <c r="S65" s="6" t="s">
        <v>130</v>
      </c>
      <c r="T65" s="6" t="str">
        <f>'【入出力用】様式A-5'!$D$193</f>
        <v>FAX:　</v>
      </c>
    </row>
    <row r="66" spans="1:20" ht="14.25" thickBot="1">
      <c r="A66" s="437"/>
      <c r="B66" s="438"/>
      <c r="C66" s="438"/>
      <c r="D66" s="438"/>
      <c r="E66" s="438"/>
      <c r="F66" s="438"/>
      <c r="G66" s="456"/>
      <c r="H66" s="456"/>
      <c r="I66" s="457"/>
      <c r="J66" s="6"/>
      <c r="K66" s="6"/>
      <c r="M66" s="6"/>
      <c r="N66" s="6"/>
      <c r="O66" s="6"/>
      <c r="P66" s="6"/>
      <c r="Q66" s="6">
        <v>149</v>
      </c>
      <c r="R66" s="6"/>
      <c r="S66" s="6" t="s">
        <v>131</v>
      </c>
      <c r="T66" s="6" t="str">
        <f>'【入出力用】様式A-5'!$G$193</f>
        <v>E-mail:</v>
      </c>
    </row>
    <row r="67" spans="1:20" ht="14.25" thickBot="1">
      <c r="A67" s="427" t="s">
        <v>146</v>
      </c>
      <c r="B67" s="424"/>
      <c r="C67" s="6"/>
      <c r="D67" s="6"/>
      <c r="E67" s="6"/>
      <c r="F67" s="6"/>
      <c r="G67" s="6"/>
      <c r="H67" s="6"/>
      <c r="I67" s="41"/>
      <c r="J67" s="6"/>
      <c r="K67" s="6"/>
      <c r="M67" s="6"/>
      <c r="N67" s="6"/>
      <c r="O67" s="6"/>
      <c r="P67" s="6"/>
      <c r="Q67" s="6">
        <v>150</v>
      </c>
      <c r="R67" s="6"/>
      <c r="S67" s="6" t="s">
        <v>132</v>
      </c>
      <c r="T67" s="6">
        <f>'【入出力用】様式A-5'!$C$196</f>
        <v>0</v>
      </c>
    </row>
    <row r="68" spans="1:20" ht="14.25" thickBot="1">
      <c r="A68" s="60"/>
      <c r="B68" s="40" t="s">
        <v>147</v>
      </c>
      <c r="C68" s="307"/>
      <c r="D68" s="424" t="s">
        <v>132</v>
      </c>
      <c r="E68" s="424"/>
      <c r="F68" s="307"/>
      <c r="G68" s="6" t="s">
        <v>133</v>
      </c>
      <c r="H68" s="307"/>
      <c r="I68" s="41" t="s">
        <v>148</v>
      </c>
      <c r="J68" s="6"/>
      <c r="K68" s="6"/>
      <c r="M68" s="6"/>
      <c r="N68" s="6"/>
      <c r="O68" s="6"/>
      <c r="P68" s="6"/>
      <c r="Q68" s="6">
        <v>151</v>
      </c>
      <c r="R68" s="6"/>
      <c r="S68" s="6" t="s">
        <v>133</v>
      </c>
      <c r="T68" s="6">
        <f>'【入出力用】様式A-5'!$F$196</f>
        <v>0</v>
      </c>
    </row>
    <row r="69" spans="1:20">
      <c r="A69" s="326" t="s">
        <v>149</v>
      </c>
      <c r="B69" s="432"/>
      <c r="C69" s="432"/>
      <c r="D69" s="432"/>
      <c r="E69" s="432"/>
      <c r="F69" s="432"/>
      <c r="G69" s="432"/>
      <c r="H69" s="432"/>
      <c r="I69" s="433"/>
      <c r="J69" s="6"/>
      <c r="K69" s="6"/>
      <c r="M69" s="6"/>
      <c r="N69" s="6"/>
      <c r="O69" s="6"/>
      <c r="P69" s="6"/>
      <c r="Q69" s="6">
        <v>152</v>
      </c>
      <c r="R69" s="6"/>
      <c r="S69" s="6" t="s">
        <v>134</v>
      </c>
      <c r="T69" s="6">
        <f>'【入出力用】様式A-5'!$H$196</f>
        <v>0</v>
      </c>
    </row>
    <row r="70" spans="1:20">
      <c r="A70" s="434"/>
      <c r="B70" s="435"/>
      <c r="C70" s="435"/>
      <c r="D70" s="435"/>
      <c r="E70" s="435"/>
      <c r="F70" s="435"/>
      <c r="G70" s="435"/>
      <c r="H70" s="435"/>
      <c r="I70" s="436"/>
      <c r="J70" s="6"/>
      <c r="K70" s="6"/>
      <c r="M70" s="6"/>
      <c r="N70" s="6"/>
      <c r="O70" s="6"/>
      <c r="P70" s="6"/>
      <c r="Q70" s="6">
        <v>153</v>
      </c>
      <c r="R70" s="6"/>
      <c r="S70" s="6" t="str">
        <f>$A$69</f>
        <v xml:space="preserve">試験装置・試験機（名称・型式・製造会社等）：
</v>
      </c>
      <c r="T70" s="6" t="str">
        <f>'【入出力用】様式A-5'!$A$197</f>
        <v xml:space="preserve">試験装置・試験機（名称・型式・製造会社等）：
</v>
      </c>
    </row>
    <row r="71" spans="1:20">
      <c r="A71" s="434"/>
      <c r="B71" s="435"/>
      <c r="C71" s="435"/>
      <c r="D71" s="435"/>
      <c r="E71" s="435"/>
      <c r="F71" s="435"/>
      <c r="G71" s="435"/>
      <c r="H71" s="435"/>
      <c r="I71" s="436"/>
      <c r="J71" s="6"/>
      <c r="K71" s="6"/>
      <c r="M71" s="6"/>
      <c r="N71" s="6"/>
      <c r="O71" s="6"/>
      <c r="P71" s="6"/>
      <c r="Q71" s="6">
        <v>154</v>
      </c>
      <c r="R71" s="6"/>
      <c r="S71" s="6" t="str">
        <f>$A$79</f>
        <v xml:space="preserve">試験期間及び試験内容：
</v>
      </c>
      <c r="T71" s="6" t="str">
        <f>'【入出力用】様式A-5'!$A$207</f>
        <v xml:space="preserve">試験期間及び試験内容：
</v>
      </c>
    </row>
    <row r="72" spans="1:20">
      <c r="A72" s="434"/>
      <c r="B72" s="435"/>
      <c r="C72" s="435"/>
      <c r="D72" s="435"/>
      <c r="E72" s="435"/>
      <c r="F72" s="435"/>
      <c r="G72" s="435"/>
      <c r="H72" s="435"/>
      <c r="I72" s="436"/>
      <c r="J72" s="6"/>
      <c r="K72" s="6"/>
      <c r="M72" s="6"/>
      <c r="N72" s="6"/>
      <c r="O72" s="6"/>
      <c r="P72" s="6"/>
      <c r="Q72" s="6">
        <v>155</v>
      </c>
      <c r="R72" s="6"/>
      <c r="S72" s="6" t="s">
        <v>101</v>
      </c>
      <c r="T72" s="6">
        <f>'【入出力用】様式A-5'!$B$217</f>
        <v>0</v>
      </c>
    </row>
    <row r="73" spans="1:20">
      <c r="A73" s="434"/>
      <c r="B73" s="435"/>
      <c r="C73" s="435"/>
      <c r="D73" s="435"/>
      <c r="E73" s="435"/>
      <c r="F73" s="435"/>
      <c r="G73" s="435"/>
      <c r="H73" s="435"/>
      <c r="I73" s="436"/>
      <c r="J73" s="6"/>
      <c r="K73" s="6"/>
      <c r="M73" s="6"/>
      <c r="N73" s="6"/>
      <c r="O73" s="6"/>
      <c r="P73" s="6"/>
      <c r="Q73" s="6">
        <v>156</v>
      </c>
      <c r="R73" s="6"/>
      <c r="S73" s="6" t="str">
        <f>$A$90</f>
        <v xml:space="preserve">概要：
</v>
      </c>
      <c r="T73" s="6" t="str">
        <f>'【入出力用】様式A-5'!$A$218</f>
        <v xml:space="preserve">概要：
</v>
      </c>
    </row>
    <row r="74" spans="1:20">
      <c r="A74" s="434"/>
      <c r="B74" s="435"/>
      <c r="C74" s="435"/>
      <c r="D74" s="435"/>
      <c r="E74" s="435"/>
      <c r="F74" s="435"/>
      <c r="G74" s="435"/>
      <c r="H74" s="435"/>
      <c r="I74" s="436"/>
      <c r="J74" s="6"/>
      <c r="K74" s="6"/>
      <c r="M74" s="6"/>
      <c r="N74" s="6"/>
      <c r="O74" s="6"/>
      <c r="P74" s="6"/>
      <c r="Q74" s="6">
        <v>157</v>
      </c>
      <c r="R74" s="6"/>
      <c r="S74" s="6" t="str">
        <f>$A$104</f>
        <v xml:space="preserve">備考：
</v>
      </c>
      <c r="T74" s="6" t="str">
        <f>'【入出力用】様式A-5'!$A$232</f>
        <v xml:space="preserve">備考：
</v>
      </c>
    </row>
    <row r="75" spans="1:20">
      <c r="A75" s="434"/>
      <c r="B75" s="435"/>
      <c r="C75" s="435"/>
      <c r="D75" s="435"/>
      <c r="E75" s="435"/>
      <c r="F75" s="435"/>
      <c r="G75" s="435"/>
      <c r="H75" s="435"/>
      <c r="I75" s="436"/>
      <c r="J75" s="6"/>
      <c r="K75" s="6"/>
      <c r="M75" s="6"/>
      <c r="N75" s="6"/>
      <c r="O75" s="6"/>
      <c r="P75" s="6"/>
      <c r="Q75" s="6">
        <v>158</v>
      </c>
      <c r="R75" s="6"/>
      <c r="S75" s="6"/>
      <c r="T75" s="6" t="s">
        <v>12</v>
      </c>
    </row>
    <row r="76" spans="1:20">
      <c r="A76" s="434"/>
      <c r="B76" s="435"/>
      <c r="C76" s="435"/>
      <c r="D76" s="435"/>
      <c r="E76" s="435"/>
      <c r="F76" s="435"/>
      <c r="G76" s="435"/>
      <c r="H76" s="435"/>
      <c r="I76" s="436"/>
      <c r="J76" s="6"/>
      <c r="K76" s="6"/>
      <c r="M76" s="6"/>
      <c r="N76" s="6"/>
      <c r="O76" s="6"/>
      <c r="P76" s="6"/>
      <c r="Q76" s="6"/>
      <c r="R76" s="6"/>
      <c r="S76" s="6"/>
      <c r="T76" s="6"/>
    </row>
    <row r="77" spans="1:20">
      <c r="A77" s="434"/>
      <c r="B77" s="435"/>
      <c r="C77" s="435"/>
      <c r="D77" s="435"/>
      <c r="E77" s="435"/>
      <c r="F77" s="435"/>
      <c r="G77" s="435"/>
      <c r="H77" s="435"/>
      <c r="I77" s="436"/>
      <c r="J77" s="6"/>
      <c r="K77" s="6"/>
      <c r="M77" s="6"/>
      <c r="N77" s="6"/>
      <c r="O77" s="6"/>
      <c r="P77" s="6"/>
      <c r="Q77" s="6"/>
      <c r="R77" s="6"/>
      <c r="S77" s="6"/>
      <c r="T77" s="6"/>
    </row>
    <row r="78" spans="1:20" ht="14.25" thickBot="1">
      <c r="A78" s="437"/>
      <c r="B78" s="438"/>
      <c r="C78" s="438"/>
      <c r="D78" s="438"/>
      <c r="E78" s="438"/>
      <c r="F78" s="438"/>
      <c r="G78" s="438"/>
      <c r="H78" s="438"/>
      <c r="I78" s="439"/>
      <c r="J78" s="6"/>
      <c r="K78" s="6"/>
      <c r="M78" s="6"/>
      <c r="N78" s="6"/>
      <c r="O78" s="6"/>
      <c r="P78" s="6"/>
      <c r="Q78" s="6"/>
      <c r="R78" s="6"/>
      <c r="S78" s="6"/>
      <c r="T78" s="6"/>
    </row>
    <row r="79" spans="1:20">
      <c r="A79" s="326" t="s">
        <v>150</v>
      </c>
      <c r="B79" s="432"/>
      <c r="C79" s="432"/>
      <c r="D79" s="432"/>
      <c r="E79" s="432"/>
      <c r="F79" s="432"/>
      <c r="G79" s="432"/>
      <c r="H79" s="432"/>
      <c r="I79" s="433"/>
      <c r="J79" s="6"/>
      <c r="K79" s="6"/>
      <c r="M79" s="6"/>
      <c r="N79" s="6"/>
      <c r="O79" s="6"/>
      <c r="P79" s="6"/>
      <c r="Q79" s="6"/>
      <c r="R79" s="6"/>
      <c r="S79" s="6"/>
      <c r="T79" s="6"/>
    </row>
    <row r="80" spans="1:20">
      <c r="A80" s="434"/>
      <c r="B80" s="435"/>
      <c r="C80" s="435"/>
      <c r="D80" s="435"/>
      <c r="E80" s="435"/>
      <c r="F80" s="435"/>
      <c r="G80" s="435"/>
      <c r="H80" s="435"/>
      <c r="I80" s="436"/>
      <c r="J80" s="6"/>
      <c r="K80" s="6"/>
      <c r="M80" s="6"/>
      <c r="N80" s="6"/>
      <c r="O80" s="6"/>
      <c r="P80" s="6"/>
      <c r="Q80" s="6"/>
      <c r="R80" s="6"/>
      <c r="S80" s="6"/>
      <c r="T80" s="6"/>
    </row>
    <row r="81" spans="1:12">
      <c r="A81" s="434"/>
      <c r="B81" s="435"/>
      <c r="C81" s="435"/>
      <c r="D81" s="435"/>
      <c r="E81" s="435"/>
      <c r="F81" s="435"/>
      <c r="G81" s="435"/>
      <c r="H81" s="435"/>
      <c r="I81" s="436"/>
      <c r="J81" s="6"/>
      <c r="K81" s="6"/>
    </row>
    <row r="82" spans="1:12">
      <c r="A82" s="434"/>
      <c r="B82" s="435"/>
      <c r="C82" s="435"/>
      <c r="D82" s="435"/>
      <c r="E82" s="435"/>
      <c r="F82" s="435"/>
      <c r="G82" s="435"/>
      <c r="H82" s="435"/>
      <c r="I82" s="436"/>
      <c r="J82" s="6"/>
      <c r="K82" s="6"/>
    </row>
    <row r="83" spans="1:12">
      <c r="A83" s="434"/>
      <c r="B83" s="435"/>
      <c r="C83" s="435"/>
      <c r="D83" s="435"/>
      <c r="E83" s="435"/>
      <c r="F83" s="435"/>
      <c r="G83" s="435"/>
      <c r="H83" s="435"/>
      <c r="I83" s="436"/>
      <c r="J83" s="6"/>
      <c r="K83" s="6"/>
    </row>
    <row r="84" spans="1:12">
      <c r="A84" s="434"/>
      <c r="B84" s="435"/>
      <c r="C84" s="435"/>
      <c r="D84" s="435"/>
      <c r="E84" s="435"/>
      <c r="F84" s="435"/>
      <c r="G84" s="435"/>
      <c r="H84" s="435"/>
      <c r="I84" s="436"/>
      <c r="J84" s="6"/>
      <c r="K84" s="6"/>
    </row>
    <row r="85" spans="1:12">
      <c r="A85" s="434"/>
      <c r="B85" s="435"/>
      <c r="C85" s="435"/>
      <c r="D85" s="435"/>
      <c r="E85" s="435"/>
      <c r="F85" s="435"/>
      <c r="G85" s="435"/>
      <c r="H85" s="435"/>
      <c r="I85" s="436"/>
      <c r="J85" s="6"/>
      <c r="K85" s="6"/>
    </row>
    <row r="86" spans="1:12">
      <c r="A86" s="434"/>
      <c r="B86" s="435"/>
      <c r="C86" s="435"/>
      <c r="D86" s="435"/>
      <c r="E86" s="435"/>
      <c r="F86" s="435"/>
      <c r="G86" s="435"/>
      <c r="H86" s="435"/>
      <c r="I86" s="436"/>
      <c r="J86" s="6"/>
      <c r="K86" s="6"/>
    </row>
    <row r="87" spans="1:12">
      <c r="A87" s="434"/>
      <c r="B87" s="435"/>
      <c r="C87" s="435"/>
      <c r="D87" s="435"/>
      <c r="E87" s="435"/>
      <c r="F87" s="435"/>
      <c r="G87" s="435"/>
      <c r="H87" s="435"/>
      <c r="I87" s="436"/>
      <c r="J87" s="6"/>
      <c r="K87" s="6"/>
    </row>
    <row r="88" spans="1:12" ht="14.25" thickBot="1">
      <c r="A88" s="437"/>
      <c r="B88" s="438"/>
      <c r="C88" s="438"/>
      <c r="D88" s="438"/>
      <c r="E88" s="438"/>
      <c r="F88" s="438"/>
      <c r="G88" s="438"/>
      <c r="H88" s="438"/>
      <c r="I88" s="439"/>
      <c r="J88" s="6"/>
      <c r="K88" s="6"/>
    </row>
    <row r="89" spans="1:12" ht="14.25" thickBot="1">
      <c r="A89" s="37" t="s">
        <v>151</v>
      </c>
      <c r="B89" s="425"/>
      <c r="C89" s="426"/>
      <c r="D89" s="308"/>
      <c r="E89" s="308"/>
      <c r="F89" s="308"/>
      <c r="G89" s="308"/>
      <c r="H89" s="308"/>
      <c r="I89" s="309"/>
      <c r="J89" s="6"/>
      <c r="K89" s="6"/>
      <c r="L89" s="121" t="s">
        <v>152</v>
      </c>
    </row>
    <row r="90" spans="1:12">
      <c r="A90" s="326" t="s">
        <v>153</v>
      </c>
      <c r="B90" s="432"/>
      <c r="C90" s="432"/>
      <c r="D90" s="432"/>
      <c r="E90" s="432"/>
      <c r="F90" s="432"/>
      <c r="G90" s="432"/>
      <c r="H90" s="432"/>
      <c r="I90" s="433"/>
      <c r="J90" s="6"/>
      <c r="K90" s="6"/>
      <c r="L90" s="121" t="s">
        <v>154</v>
      </c>
    </row>
    <row r="91" spans="1:12">
      <c r="A91" s="434"/>
      <c r="B91" s="435"/>
      <c r="C91" s="435"/>
      <c r="D91" s="435"/>
      <c r="E91" s="435"/>
      <c r="F91" s="435"/>
      <c r="G91" s="435"/>
      <c r="H91" s="435"/>
      <c r="I91" s="436"/>
      <c r="J91" s="6"/>
      <c r="K91" s="6"/>
      <c r="L91" s="121" t="s">
        <v>155</v>
      </c>
    </row>
    <row r="92" spans="1:12">
      <c r="A92" s="434"/>
      <c r="B92" s="435"/>
      <c r="C92" s="435"/>
      <c r="D92" s="435"/>
      <c r="E92" s="435"/>
      <c r="F92" s="435"/>
      <c r="G92" s="435"/>
      <c r="H92" s="435"/>
      <c r="I92" s="436"/>
      <c r="J92" s="6"/>
      <c r="K92" s="6"/>
      <c r="L92" s="121" t="s">
        <v>31</v>
      </c>
    </row>
    <row r="93" spans="1:12">
      <c r="A93" s="434"/>
      <c r="B93" s="435"/>
      <c r="C93" s="435"/>
      <c r="D93" s="435"/>
      <c r="E93" s="435"/>
      <c r="F93" s="435"/>
      <c r="G93" s="435"/>
      <c r="H93" s="435"/>
      <c r="I93" s="436"/>
      <c r="J93" s="6"/>
      <c r="K93" s="6"/>
    </row>
    <row r="94" spans="1:12">
      <c r="A94" s="434"/>
      <c r="B94" s="435"/>
      <c r="C94" s="435"/>
      <c r="D94" s="435"/>
      <c r="E94" s="435"/>
      <c r="F94" s="435"/>
      <c r="G94" s="435"/>
      <c r="H94" s="435"/>
      <c r="I94" s="436"/>
      <c r="J94" s="6"/>
      <c r="K94" s="6"/>
    </row>
    <row r="95" spans="1:12">
      <c r="A95" s="434"/>
      <c r="B95" s="435"/>
      <c r="C95" s="435"/>
      <c r="D95" s="435"/>
      <c r="E95" s="435"/>
      <c r="F95" s="435"/>
      <c r="G95" s="435"/>
      <c r="H95" s="435"/>
      <c r="I95" s="436"/>
      <c r="J95" s="6"/>
      <c r="K95" s="6"/>
    </row>
    <row r="96" spans="1:12">
      <c r="A96" s="434"/>
      <c r="B96" s="435"/>
      <c r="C96" s="435"/>
      <c r="D96" s="435"/>
      <c r="E96" s="435"/>
      <c r="F96" s="435"/>
      <c r="G96" s="435"/>
      <c r="H96" s="435"/>
      <c r="I96" s="436"/>
      <c r="J96" s="6"/>
      <c r="K96" s="6"/>
    </row>
    <row r="97" spans="1:9">
      <c r="A97" s="434"/>
      <c r="B97" s="435"/>
      <c r="C97" s="435"/>
      <c r="D97" s="435"/>
      <c r="E97" s="435"/>
      <c r="F97" s="435"/>
      <c r="G97" s="435"/>
      <c r="H97" s="435"/>
      <c r="I97" s="436"/>
    </row>
    <row r="98" spans="1:9">
      <c r="A98" s="434"/>
      <c r="B98" s="435"/>
      <c r="C98" s="435"/>
      <c r="D98" s="435"/>
      <c r="E98" s="435"/>
      <c r="F98" s="435"/>
      <c r="G98" s="435"/>
      <c r="H98" s="435"/>
      <c r="I98" s="436"/>
    </row>
    <row r="99" spans="1:9">
      <c r="A99" s="434"/>
      <c r="B99" s="435"/>
      <c r="C99" s="435"/>
      <c r="D99" s="435"/>
      <c r="E99" s="435"/>
      <c r="F99" s="435"/>
      <c r="G99" s="435"/>
      <c r="H99" s="435"/>
      <c r="I99" s="436"/>
    </row>
    <row r="100" spans="1:9">
      <c r="A100" s="434"/>
      <c r="B100" s="435"/>
      <c r="C100" s="435"/>
      <c r="D100" s="435"/>
      <c r="E100" s="435"/>
      <c r="F100" s="435"/>
      <c r="G100" s="435"/>
      <c r="H100" s="435"/>
      <c r="I100" s="436"/>
    </row>
    <row r="101" spans="1:9">
      <c r="A101" s="434"/>
      <c r="B101" s="435"/>
      <c r="C101" s="435"/>
      <c r="D101" s="435"/>
      <c r="E101" s="435"/>
      <c r="F101" s="435"/>
      <c r="G101" s="435"/>
      <c r="H101" s="435"/>
      <c r="I101" s="436"/>
    </row>
    <row r="102" spans="1:9">
      <c r="A102" s="434"/>
      <c r="B102" s="435"/>
      <c r="C102" s="435"/>
      <c r="D102" s="435"/>
      <c r="E102" s="435"/>
      <c r="F102" s="435"/>
      <c r="G102" s="435"/>
      <c r="H102" s="435"/>
      <c r="I102" s="436"/>
    </row>
    <row r="103" spans="1:9" ht="14.25" thickBot="1">
      <c r="A103" s="437"/>
      <c r="B103" s="438"/>
      <c r="C103" s="438"/>
      <c r="D103" s="438"/>
      <c r="E103" s="438"/>
      <c r="F103" s="438"/>
      <c r="G103" s="438"/>
      <c r="H103" s="438"/>
      <c r="I103" s="439"/>
    </row>
    <row r="104" spans="1:9">
      <c r="A104" s="326" t="s">
        <v>89</v>
      </c>
      <c r="B104" s="432"/>
      <c r="C104" s="432"/>
      <c r="D104" s="432"/>
      <c r="E104" s="432"/>
      <c r="F104" s="432"/>
      <c r="G104" s="432"/>
      <c r="H104" s="432"/>
      <c r="I104" s="433"/>
    </row>
    <row r="105" spans="1:9">
      <c r="A105" s="434"/>
      <c r="B105" s="435"/>
      <c r="C105" s="435"/>
      <c r="D105" s="435"/>
      <c r="E105" s="435"/>
      <c r="F105" s="435"/>
      <c r="G105" s="435"/>
      <c r="H105" s="435"/>
      <c r="I105" s="436"/>
    </row>
    <row r="106" spans="1:9">
      <c r="A106" s="434"/>
      <c r="B106" s="435"/>
      <c r="C106" s="435"/>
      <c r="D106" s="435"/>
      <c r="E106" s="435"/>
      <c r="F106" s="435"/>
      <c r="G106" s="435"/>
      <c r="H106" s="435"/>
      <c r="I106" s="436"/>
    </row>
    <row r="107" spans="1:9">
      <c r="A107" s="434"/>
      <c r="B107" s="435"/>
      <c r="C107" s="435"/>
      <c r="D107" s="435"/>
      <c r="E107" s="435"/>
      <c r="F107" s="435"/>
      <c r="G107" s="435"/>
      <c r="H107" s="435"/>
      <c r="I107" s="436"/>
    </row>
    <row r="108" spans="1:9">
      <c r="A108" s="434"/>
      <c r="B108" s="435"/>
      <c r="C108" s="435"/>
      <c r="D108" s="435"/>
      <c r="E108" s="435"/>
      <c r="F108" s="435"/>
      <c r="G108" s="435"/>
      <c r="H108" s="435"/>
      <c r="I108" s="436"/>
    </row>
    <row r="109" spans="1:9">
      <c r="A109" s="434"/>
      <c r="B109" s="435"/>
      <c r="C109" s="435"/>
      <c r="D109" s="435"/>
      <c r="E109" s="435"/>
      <c r="F109" s="435"/>
      <c r="G109" s="435"/>
      <c r="H109" s="435"/>
      <c r="I109" s="436"/>
    </row>
    <row r="110" spans="1:9">
      <c r="A110" s="434"/>
      <c r="B110" s="435"/>
      <c r="C110" s="435"/>
      <c r="D110" s="435"/>
      <c r="E110" s="435"/>
      <c r="F110" s="435"/>
      <c r="G110" s="435"/>
      <c r="H110" s="435"/>
      <c r="I110" s="436"/>
    </row>
    <row r="111" spans="1:9">
      <c r="A111" s="434"/>
      <c r="B111" s="435"/>
      <c r="C111" s="435"/>
      <c r="D111" s="435"/>
      <c r="E111" s="435"/>
      <c r="F111" s="435"/>
      <c r="G111" s="435"/>
      <c r="H111" s="435"/>
      <c r="I111" s="436"/>
    </row>
    <row r="112" spans="1:9">
      <c r="A112" s="434"/>
      <c r="B112" s="435"/>
      <c r="C112" s="435"/>
      <c r="D112" s="435"/>
      <c r="E112" s="435"/>
      <c r="F112" s="435"/>
      <c r="G112" s="435"/>
      <c r="H112" s="435"/>
      <c r="I112" s="436"/>
    </row>
    <row r="113" spans="1:9">
      <c r="A113" s="434"/>
      <c r="B113" s="435"/>
      <c r="C113" s="435"/>
      <c r="D113" s="435"/>
      <c r="E113" s="435"/>
      <c r="F113" s="435"/>
      <c r="G113" s="435"/>
      <c r="H113" s="435"/>
      <c r="I113" s="436"/>
    </row>
    <row r="114" spans="1:9">
      <c r="A114" s="434"/>
      <c r="B114" s="435"/>
      <c r="C114" s="435"/>
      <c r="D114" s="435"/>
      <c r="E114" s="435"/>
      <c r="F114" s="435"/>
      <c r="G114" s="435"/>
      <c r="H114" s="435"/>
      <c r="I114" s="436"/>
    </row>
    <row r="115" spans="1:9">
      <c r="A115" s="434"/>
      <c r="B115" s="435"/>
      <c r="C115" s="435"/>
      <c r="D115" s="435"/>
      <c r="E115" s="435"/>
      <c r="F115" s="435"/>
      <c r="G115" s="435"/>
      <c r="H115" s="435"/>
      <c r="I115" s="436"/>
    </row>
    <row r="116" spans="1:9" ht="18" customHeight="1" thickBot="1">
      <c r="A116" s="437"/>
      <c r="B116" s="438"/>
      <c r="C116" s="438"/>
      <c r="D116" s="438"/>
      <c r="E116" s="438"/>
      <c r="F116" s="438"/>
      <c r="G116" s="438"/>
      <c r="H116" s="438"/>
      <c r="I116" s="439"/>
    </row>
    <row r="117" spans="1:9" ht="14.25" thickBot="1">
      <c r="A117" s="428" t="s">
        <v>137</v>
      </c>
      <c r="B117" s="428"/>
      <c r="C117" s="428"/>
      <c r="D117" s="428"/>
      <c r="E117" s="428"/>
      <c r="F117" s="428"/>
      <c r="G117" s="428"/>
      <c r="H117" s="428"/>
      <c r="I117" s="428"/>
    </row>
    <row r="118" spans="1:9">
      <c r="A118" s="440" t="s">
        <v>138</v>
      </c>
      <c r="B118" s="441"/>
      <c r="C118" s="441"/>
      <c r="D118" s="441"/>
      <c r="E118" s="441"/>
      <c r="F118" s="441"/>
      <c r="G118" s="441"/>
      <c r="H118" s="441"/>
      <c r="I118" s="442"/>
    </row>
    <row r="119" spans="1:9">
      <c r="A119" s="443"/>
      <c r="B119" s="444"/>
      <c r="C119" s="444"/>
      <c r="D119" s="444"/>
      <c r="E119" s="444"/>
      <c r="F119" s="444"/>
      <c r="G119" s="444"/>
      <c r="H119" s="444"/>
      <c r="I119" s="445"/>
    </row>
    <row r="120" spans="1:9" ht="14.25" thickBot="1">
      <c r="A120" s="446"/>
      <c r="B120" s="447"/>
      <c r="C120" s="447"/>
      <c r="D120" s="447"/>
      <c r="E120" s="447"/>
      <c r="F120" s="447"/>
      <c r="G120" s="447"/>
      <c r="H120" s="447"/>
      <c r="I120" s="448"/>
    </row>
    <row r="121" spans="1:9">
      <c r="A121" s="440" t="s">
        <v>139</v>
      </c>
      <c r="B121" s="441"/>
      <c r="C121" s="441"/>
      <c r="D121" s="441"/>
      <c r="E121" s="441"/>
      <c r="F121" s="441"/>
      <c r="G121" s="441"/>
      <c r="H121" s="441"/>
      <c r="I121" s="442"/>
    </row>
    <row r="122" spans="1:9">
      <c r="A122" s="443"/>
      <c r="B122" s="444"/>
      <c r="C122" s="444"/>
      <c r="D122" s="444"/>
      <c r="E122" s="444"/>
      <c r="F122" s="444"/>
      <c r="G122" s="444"/>
      <c r="H122" s="444"/>
      <c r="I122" s="445"/>
    </row>
    <row r="123" spans="1:9">
      <c r="A123" s="443"/>
      <c r="B123" s="444"/>
      <c r="C123" s="444"/>
      <c r="D123" s="444"/>
      <c r="E123" s="444"/>
      <c r="F123" s="444"/>
      <c r="G123" s="444"/>
      <c r="H123" s="444"/>
      <c r="I123" s="445"/>
    </row>
    <row r="124" spans="1:9" ht="14.25" thickBot="1">
      <c r="A124" s="446"/>
      <c r="B124" s="447"/>
      <c r="C124" s="447"/>
      <c r="D124" s="447"/>
      <c r="E124" s="447"/>
      <c r="F124" s="447"/>
      <c r="G124" s="447"/>
      <c r="H124" s="447"/>
      <c r="I124" s="448"/>
    </row>
    <row r="125" spans="1:9">
      <c r="A125" s="451" t="s">
        <v>141</v>
      </c>
      <c r="B125" s="432"/>
      <c r="C125" s="432"/>
      <c r="D125" s="432"/>
      <c r="E125" s="432"/>
      <c r="F125" s="432"/>
      <c r="G125" s="432"/>
      <c r="H125" s="432"/>
      <c r="I125" s="433"/>
    </row>
    <row r="126" spans="1:9" ht="14.25" thickBot="1">
      <c r="A126" s="437"/>
      <c r="B126" s="438"/>
      <c r="C126" s="438"/>
      <c r="D126" s="438"/>
      <c r="E126" s="438"/>
      <c r="F126" s="438"/>
      <c r="G126" s="438"/>
      <c r="H126" s="438"/>
      <c r="I126" s="439"/>
    </row>
    <row r="127" spans="1:9">
      <c r="A127" s="408" t="s">
        <v>142</v>
      </c>
      <c r="B127" s="409"/>
      <c r="C127" s="409"/>
      <c r="D127" s="409"/>
      <c r="E127" s="409"/>
      <c r="F127" s="409"/>
      <c r="G127" s="409"/>
      <c r="H127" s="409"/>
      <c r="I127" s="410"/>
    </row>
    <row r="128" spans="1:9" ht="14.25" thickBot="1">
      <c r="A128" s="411"/>
      <c r="B128" s="412"/>
      <c r="C128" s="412"/>
      <c r="D128" s="412"/>
      <c r="E128" s="412"/>
      <c r="F128" s="412"/>
      <c r="G128" s="412"/>
      <c r="H128" s="412"/>
      <c r="I128" s="413"/>
    </row>
    <row r="129" spans="1:9">
      <c r="A129" s="408" t="s">
        <v>143</v>
      </c>
      <c r="B129" s="409"/>
      <c r="C129" s="409"/>
      <c r="D129" s="409" t="s">
        <v>156</v>
      </c>
      <c r="E129" s="409"/>
      <c r="F129" s="409"/>
      <c r="G129" s="414" t="s">
        <v>145</v>
      </c>
      <c r="H129" s="414"/>
      <c r="I129" s="415"/>
    </row>
    <row r="130" spans="1:9" ht="14.25" thickBot="1">
      <c r="A130" s="411"/>
      <c r="B130" s="412"/>
      <c r="C130" s="412"/>
      <c r="D130" s="412"/>
      <c r="E130" s="412"/>
      <c r="F130" s="412"/>
      <c r="G130" s="416"/>
      <c r="H130" s="416"/>
      <c r="I130" s="417"/>
    </row>
    <row r="131" spans="1:9" ht="14.25" thickBot="1">
      <c r="A131" s="427" t="s">
        <v>146</v>
      </c>
      <c r="B131" s="424"/>
      <c r="C131" s="6"/>
      <c r="D131" s="6"/>
      <c r="E131" s="6"/>
      <c r="F131" s="6"/>
      <c r="G131" s="6"/>
      <c r="H131" s="6"/>
      <c r="I131" s="41"/>
    </row>
    <row r="132" spans="1:9" ht="14.25" thickBot="1">
      <c r="A132" s="60"/>
      <c r="B132" s="40" t="s">
        <v>147</v>
      </c>
      <c r="C132" s="307"/>
      <c r="D132" s="424" t="s">
        <v>132</v>
      </c>
      <c r="E132" s="424"/>
      <c r="F132" s="307"/>
      <c r="G132" s="6" t="s">
        <v>133</v>
      </c>
      <c r="H132" s="307"/>
      <c r="I132" s="41" t="s">
        <v>148</v>
      </c>
    </row>
    <row r="133" spans="1:9">
      <c r="A133" s="326" t="s">
        <v>149</v>
      </c>
      <c r="B133" s="432"/>
      <c r="C133" s="432"/>
      <c r="D133" s="432"/>
      <c r="E133" s="432"/>
      <c r="F133" s="432"/>
      <c r="G133" s="432"/>
      <c r="H133" s="432"/>
      <c r="I133" s="433"/>
    </row>
    <row r="134" spans="1:9">
      <c r="A134" s="434"/>
      <c r="B134" s="435"/>
      <c r="C134" s="435"/>
      <c r="D134" s="435"/>
      <c r="E134" s="435"/>
      <c r="F134" s="435"/>
      <c r="G134" s="435"/>
      <c r="H134" s="435"/>
      <c r="I134" s="436"/>
    </row>
    <row r="135" spans="1:9">
      <c r="A135" s="434"/>
      <c r="B135" s="435"/>
      <c r="C135" s="435"/>
      <c r="D135" s="435"/>
      <c r="E135" s="435"/>
      <c r="F135" s="435"/>
      <c r="G135" s="435"/>
      <c r="H135" s="435"/>
      <c r="I135" s="436"/>
    </row>
    <row r="136" spans="1:9">
      <c r="A136" s="434"/>
      <c r="B136" s="435"/>
      <c r="C136" s="435"/>
      <c r="D136" s="435"/>
      <c r="E136" s="435"/>
      <c r="F136" s="435"/>
      <c r="G136" s="435"/>
      <c r="H136" s="435"/>
      <c r="I136" s="436"/>
    </row>
    <row r="137" spans="1:9">
      <c r="A137" s="434"/>
      <c r="B137" s="435"/>
      <c r="C137" s="435"/>
      <c r="D137" s="435"/>
      <c r="E137" s="435"/>
      <c r="F137" s="435"/>
      <c r="G137" s="435"/>
      <c r="H137" s="435"/>
      <c r="I137" s="436"/>
    </row>
    <row r="138" spans="1:9">
      <c r="A138" s="434"/>
      <c r="B138" s="435"/>
      <c r="C138" s="435"/>
      <c r="D138" s="435"/>
      <c r="E138" s="435"/>
      <c r="F138" s="435"/>
      <c r="G138" s="435"/>
      <c r="H138" s="435"/>
      <c r="I138" s="436"/>
    </row>
    <row r="139" spans="1:9">
      <c r="A139" s="434"/>
      <c r="B139" s="435"/>
      <c r="C139" s="435"/>
      <c r="D139" s="435"/>
      <c r="E139" s="435"/>
      <c r="F139" s="435"/>
      <c r="G139" s="435"/>
      <c r="H139" s="435"/>
      <c r="I139" s="436"/>
    </row>
    <row r="140" spans="1:9">
      <c r="A140" s="434"/>
      <c r="B140" s="435"/>
      <c r="C140" s="435"/>
      <c r="D140" s="435"/>
      <c r="E140" s="435"/>
      <c r="F140" s="435"/>
      <c r="G140" s="435"/>
      <c r="H140" s="435"/>
      <c r="I140" s="436"/>
    </row>
    <row r="141" spans="1:9">
      <c r="A141" s="434"/>
      <c r="B141" s="435"/>
      <c r="C141" s="435"/>
      <c r="D141" s="435"/>
      <c r="E141" s="435"/>
      <c r="F141" s="435"/>
      <c r="G141" s="435"/>
      <c r="H141" s="435"/>
      <c r="I141" s="436"/>
    </row>
    <row r="142" spans="1:9" ht="14.25" thickBot="1">
      <c r="A142" s="437"/>
      <c r="B142" s="438"/>
      <c r="C142" s="438"/>
      <c r="D142" s="438"/>
      <c r="E142" s="438"/>
      <c r="F142" s="438"/>
      <c r="G142" s="438"/>
      <c r="H142" s="438"/>
      <c r="I142" s="439"/>
    </row>
    <row r="143" spans="1:9">
      <c r="A143" s="326" t="s">
        <v>150</v>
      </c>
      <c r="B143" s="432"/>
      <c r="C143" s="432"/>
      <c r="D143" s="432"/>
      <c r="E143" s="432"/>
      <c r="F143" s="432"/>
      <c r="G143" s="432"/>
      <c r="H143" s="432"/>
      <c r="I143" s="433"/>
    </row>
    <row r="144" spans="1:9">
      <c r="A144" s="434"/>
      <c r="B144" s="435"/>
      <c r="C144" s="435"/>
      <c r="D144" s="435"/>
      <c r="E144" s="435"/>
      <c r="F144" s="435"/>
      <c r="G144" s="435"/>
      <c r="H144" s="435"/>
      <c r="I144" s="436"/>
    </row>
    <row r="145" spans="1:9">
      <c r="A145" s="434"/>
      <c r="B145" s="435"/>
      <c r="C145" s="435"/>
      <c r="D145" s="435"/>
      <c r="E145" s="435"/>
      <c r="F145" s="435"/>
      <c r="G145" s="435"/>
      <c r="H145" s="435"/>
      <c r="I145" s="436"/>
    </row>
    <row r="146" spans="1:9">
      <c r="A146" s="434"/>
      <c r="B146" s="435"/>
      <c r="C146" s="435"/>
      <c r="D146" s="435"/>
      <c r="E146" s="435"/>
      <c r="F146" s="435"/>
      <c r="G146" s="435"/>
      <c r="H146" s="435"/>
      <c r="I146" s="436"/>
    </row>
    <row r="147" spans="1:9">
      <c r="A147" s="434"/>
      <c r="B147" s="435"/>
      <c r="C147" s="435"/>
      <c r="D147" s="435"/>
      <c r="E147" s="435"/>
      <c r="F147" s="435"/>
      <c r="G147" s="435"/>
      <c r="H147" s="435"/>
      <c r="I147" s="436"/>
    </row>
    <row r="148" spans="1:9">
      <c r="A148" s="434"/>
      <c r="B148" s="435"/>
      <c r="C148" s="435"/>
      <c r="D148" s="435"/>
      <c r="E148" s="435"/>
      <c r="F148" s="435"/>
      <c r="G148" s="435"/>
      <c r="H148" s="435"/>
      <c r="I148" s="436"/>
    </row>
    <row r="149" spans="1:9">
      <c r="A149" s="434"/>
      <c r="B149" s="435"/>
      <c r="C149" s="435"/>
      <c r="D149" s="435"/>
      <c r="E149" s="435"/>
      <c r="F149" s="435"/>
      <c r="G149" s="435"/>
      <c r="H149" s="435"/>
      <c r="I149" s="436"/>
    </row>
    <row r="150" spans="1:9">
      <c r="A150" s="434"/>
      <c r="B150" s="435"/>
      <c r="C150" s="435"/>
      <c r="D150" s="435"/>
      <c r="E150" s="435"/>
      <c r="F150" s="435"/>
      <c r="G150" s="435"/>
      <c r="H150" s="435"/>
      <c r="I150" s="436"/>
    </row>
    <row r="151" spans="1:9">
      <c r="A151" s="434"/>
      <c r="B151" s="435"/>
      <c r="C151" s="435"/>
      <c r="D151" s="435"/>
      <c r="E151" s="435"/>
      <c r="F151" s="435"/>
      <c r="G151" s="435"/>
      <c r="H151" s="435"/>
      <c r="I151" s="436"/>
    </row>
    <row r="152" spans="1:9" ht="14.25" thickBot="1">
      <c r="A152" s="437"/>
      <c r="B152" s="438"/>
      <c r="C152" s="438"/>
      <c r="D152" s="438"/>
      <c r="E152" s="438"/>
      <c r="F152" s="438"/>
      <c r="G152" s="438"/>
      <c r="H152" s="438"/>
      <c r="I152" s="439"/>
    </row>
    <row r="153" spans="1:9" ht="14.25" thickBot="1">
      <c r="A153" s="37" t="s">
        <v>151</v>
      </c>
      <c r="B153" s="449"/>
      <c r="C153" s="450"/>
      <c r="D153" s="308"/>
      <c r="E153" s="308"/>
      <c r="F153" s="308"/>
      <c r="G153" s="308"/>
      <c r="H153" s="308"/>
      <c r="I153" s="309"/>
    </row>
    <row r="154" spans="1:9">
      <c r="A154" s="326" t="s">
        <v>153</v>
      </c>
      <c r="B154" s="432"/>
      <c r="C154" s="432"/>
      <c r="D154" s="432"/>
      <c r="E154" s="432"/>
      <c r="F154" s="432"/>
      <c r="G154" s="432"/>
      <c r="H154" s="432"/>
      <c r="I154" s="433"/>
    </row>
    <row r="155" spans="1:9">
      <c r="A155" s="434"/>
      <c r="B155" s="435"/>
      <c r="C155" s="435"/>
      <c r="D155" s="435"/>
      <c r="E155" s="435"/>
      <c r="F155" s="435"/>
      <c r="G155" s="435"/>
      <c r="H155" s="435"/>
      <c r="I155" s="436"/>
    </row>
    <row r="156" spans="1:9">
      <c r="A156" s="434"/>
      <c r="B156" s="435"/>
      <c r="C156" s="435"/>
      <c r="D156" s="435"/>
      <c r="E156" s="435"/>
      <c r="F156" s="435"/>
      <c r="G156" s="435"/>
      <c r="H156" s="435"/>
      <c r="I156" s="436"/>
    </row>
    <row r="157" spans="1:9">
      <c r="A157" s="434"/>
      <c r="B157" s="435"/>
      <c r="C157" s="435"/>
      <c r="D157" s="435"/>
      <c r="E157" s="435"/>
      <c r="F157" s="435"/>
      <c r="G157" s="435"/>
      <c r="H157" s="435"/>
      <c r="I157" s="436"/>
    </row>
    <row r="158" spans="1:9">
      <c r="A158" s="434"/>
      <c r="B158" s="435"/>
      <c r="C158" s="435"/>
      <c r="D158" s="435"/>
      <c r="E158" s="435"/>
      <c r="F158" s="435"/>
      <c r="G158" s="435"/>
      <c r="H158" s="435"/>
      <c r="I158" s="436"/>
    </row>
    <row r="159" spans="1:9">
      <c r="A159" s="434"/>
      <c r="B159" s="435"/>
      <c r="C159" s="435"/>
      <c r="D159" s="435"/>
      <c r="E159" s="435"/>
      <c r="F159" s="435"/>
      <c r="G159" s="435"/>
      <c r="H159" s="435"/>
      <c r="I159" s="436"/>
    </row>
    <row r="160" spans="1:9">
      <c r="A160" s="434"/>
      <c r="B160" s="435"/>
      <c r="C160" s="435"/>
      <c r="D160" s="435"/>
      <c r="E160" s="435"/>
      <c r="F160" s="435"/>
      <c r="G160" s="435"/>
      <c r="H160" s="435"/>
      <c r="I160" s="436"/>
    </row>
    <row r="161" spans="1:9">
      <c r="A161" s="434"/>
      <c r="B161" s="435"/>
      <c r="C161" s="435"/>
      <c r="D161" s="435"/>
      <c r="E161" s="435"/>
      <c r="F161" s="435"/>
      <c r="G161" s="435"/>
      <c r="H161" s="435"/>
      <c r="I161" s="436"/>
    </row>
    <row r="162" spans="1:9">
      <c r="A162" s="434"/>
      <c r="B162" s="435"/>
      <c r="C162" s="435"/>
      <c r="D162" s="435"/>
      <c r="E162" s="435"/>
      <c r="F162" s="435"/>
      <c r="G162" s="435"/>
      <c r="H162" s="435"/>
      <c r="I162" s="436"/>
    </row>
    <row r="163" spans="1:9">
      <c r="A163" s="434"/>
      <c r="B163" s="435"/>
      <c r="C163" s="435"/>
      <c r="D163" s="435"/>
      <c r="E163" s="435"/>
      <c r="F163" s="435"/>
      <c r="G163" s="435"/>
      <c r="H163" s="435"/>
      <c r="I163" s="436"/>
    </row>
    <row r="164" spans="1:9">
      <c r="A164" s="434"/>
      <c r="B164" s="435"/>
      <c r="C164" s="435"/>
      <c r="D164" s="435"/>
      <c r="E164" s="435"/>
      <c r="F164" s="435"/>
      <c r="G164" s="435"/>
      <c r="H164" s="435"/>
      <c r="I164" s="436"/>
    </row>
    <row r="165" spans="1:9">
      <c r="A165" s="434"/>
      <c r="B165" s="435"/>
      <c r="C165" s="435"/>
      <c r="D165" s="435"/>
      <c r="E165" s="435"/>
      <c r="F165" s="435"/>
      <c r="G165" s="435"/>
      <c r="H165" s="435"/>
      <c r="I165" s="436"/>
    </row>
    <row r="166" spans="1:9">
      <c r="A166" s="434"/>
      <c r="B166" s="435"/>
      <c r="C166" s="435"/>
      <c r="D166" s="435"/>
      <c r="E166" s="435"/>
      <c r="F166" s="435"/>
      <c r="G166" s="435"/>
      <c r="H166" s="435"/>
      <c r="I166" s="436"/>
    </row>
    <row r="167" spans="1:9" ht="14.25" thickBot="1">
      <c r="A167" s="437"/>
      <c r="B167" s="438"/>
      <c r="C167" s="438"/>
      <c r="D167" s="438"/>
      <c r="E167" s="438"/>
      <c r="F167" s="438"/>
      <c r="G167" s="438"/>
      <c r="H167" s="438"/>
      <c r="I167" s="439"/>
    </row>
    <row r="168" spans="1:9">
      <c r="A168" s="326" t="s">
        <v>89</v>
      </c>
      <c r="B168" s="432"/>
      <c r="C168" s="432"/>
      <c r="D168" s="432"/>
      <c r="E168" s="432"/>
      <c r="F168" s="432"/>
      <c r="G168" s="432"/>
      <c r="H168" s="432"/>
      <c r="I168" s="433"/>
    </row>
    <row r="169" spans="1:9">
      <c r="A169" s="434"/>
      <c r="B169" s="435"/>
      <c r="C169" s="435"/>
      <c r="D169" s="435"/>
      <c r="E169" s="435"/>
      <c r="F169" s="435"/>
      <c r="G169" s="435"/>
      <c r="H169" s="435"/>
      <c r="I169" s="436"/>
    </row>
    <row r="170" spans="1:9">
      <c r="A170" s="434"/>
      <c r="B170" s="435"/>
      <c r="C170" s="435"/>
      <c r="D170" s="435"/>
      <c r="E170" s="435"/>
      <c r="F170" s="435"/>
      <c r="G170" s="435"/>
      <c r="H170" s="435"/>
      <c r="I170" s="436"/>
    </row>
    <row r="171" spans="1:9">
      <c r="A171" s="434"/>
      <c r="B171" s="435"/>
      <c r="C171" s="435"/>
      <c r="D171" s="435"/>
      <c r="E171" s="435"/>
      <c r="F171" s="435"/>
      <c r="G171" s="435"/>
      <c r="H171" s="435"/>
      <c r="I171" s="436"/>
    </row>
    <row r="172" spans="1:9">
      <c r="A172" s="434"/>
      <c r="B172" s="435"/>
      <c r="C172" s="435"/>
      <c r="D172" s="435"/>
      <c r="E172" s="435"/>
      <c r="F172" s="435"/>
      <c r="G172" s="435"/>
      <c r="H172" s="435"/>
      <c r="I172" s="436"/>
    </row>
    <row r="173" spans="1:9">
      <c r="A173" s="434"/>
      <c r="B173" s="435"/>
      <c r="C173" s="435"/>
      <c r="D173" s="435"/>
      <c r="E173" s="435"/>
      <c r="F173" s="435"/>
      <c r="G173" s="435"/>
      <c r="H173" s="435"/>
      <c r="I173" s="436"/>
    </row>
    <row r="174" spans="1:9">
      <c r="A174" s="434"/>
      <c r="B174" s="435"/>
      <c r="C174" s="435"/>
      <c r="D174" s="435"/>
      <c r="E174" s="435"/>
      <c r="F174" s="435"/>
      <c r="G174" s="435"/>
      <c r="H174" s="435"/>
      <c r="I174" s="436"/>
    </row>
    <row r="175" spans="1:9">
      <c r="A175" s="434"/>
      <c r="B175" s="435"/>
      <c r="C175" s="435"/>
      <c r="D175" s="435"/>
      <c r="E175" s="435"/>
      <c r="F175" s="435"/>
      <c r="G175" s="435"/>
      <c r="H175" s="435"/>
      <c r="I175" s="436"/>
    </row>
    <row r="176" spans="1:9">
      <c r="A176" s="434"/>
      <c r="B176" s="435"/>
      <c r="C176" s="435"/>
      <c r="D176" s="435"/>
      <c r="E176" s="435"/>
      <c r="F176" s="435"/>
      <c r="G176" s="435"/>
      <c r="H176" s="435"/>
      <c r="I176" s="436"/>
    </row>
    <row r="177" spans="1:9">
      <c r="A177" s="434"/>
      <c r="B177" s="435"/>
      <c r="C177" s="435"/>
      <c r="D177" s="435"/>
      <c r="E177" s="435"/>
      <c r="F177" s="435"/>
      <c r="G177" s="435"/>
      <c r="H177" s="435"/>
      <c r="I177" s="436"/>
    </row>
    <row r="178" spans="1:9">
      <c r="A178" s="434"/>
      <c r="B178" s="435"/>
      <c r="C178" s="435"/>
      <c r="D178" s="435"/>
      <c r="E178" s="435"/>
      <c r="F178" s="435"/>
      <c r="G178" s="435"/>
      <c r="H178" s="435"/>
      <c r="I178" s="436"/>
    </row>
    <row r="179" spans="1:9">
      <c r="A179" s="434"/>
      <c r="B179" s="435"/>
      <c r="C179" s="435"/>
      <c r="D179" s="435"/>
      <c r="E179" s="435"/>
      <c r="F179" s="435"/>
      <c r="G179" s="435"/>
      <c r="H179" s="435"/>
      <c r="I179" s="436"/>
    </row>
    <row r="180" spans="1:9" ht="14.25" thickBot="1">
      <c r="A180" s="437"/>
      <c r="B180" s="438"/>
      <c r="C180" s="438"/>
      <c r="D180" s="438"/>
      <c r="E180" s="438"/>
      <c r="F180" s="438"/>
      <c r="G180" s="438"/>
      <c r="H180" s="438"/>
      <c r="I180" s="439"/>
    </row>
    <row r="181" spans="1:9" ht="14.25" thickBot="1">
      <c r="A181" s="428" t="s">
        <v>137</v>
      </c>
      <c r="B181" s="428"/>
      <c r="C181" s="428"/>
      <c r="D181" s="428"/>
      <c r="E181" s="428"/>
      <c r="F181" s="428"/>
      <c r="G181" s="428"/>
      <c r="H181" s="428"/>
      <c r="I181" s="428"/>
    </row>
    <row r="182" spans="1:9">
      <c r="A182" s="440" t="s">
        <v>138</v>
      </c>
      <c r="B182" s="441"/>
      <c r="C182" s="441"/>
      <c r="D182" s="441"/>
      <c r="E182" s="441"/>
      <c r="F182" s="441"/>
      <c r="G182" s="441"/>
      <c r="H182" s="441"/>
      <c r="I182" s="442"/>
    </row>
    <row r="183" spans="1:9">
      <c r="A183" s="443"/>
      <c r="B183" s="444"/>
      <c r="C183" s="444"/>
      <c r="D183" s="444"/>
      <c r="E183" s="444"/>
      <c r="F183" s="444"/>
      <c r="G183" s="444"/>
      <c r="H183" s="444"/>
      <c r="I183" s="445"/>
    </row>
    <row r="184" spans="1:9" ht="14.25" thickBot="1">
      <c r="A184" s="446"/>
      <c r="B184" s="447"/>
      <c r="C184" s="447"/>
      <c r="D184" s="447"/>
      <c r="E184" s="447"/>
      <c r="F184" s="447"/>
      <c r="G184" s="447"/>
      <c r="H184" s="447"/>
      <c r="I184" s="448"/>
    </row>
    <row r="185" spans="1:9">
      <c r="A185" s="440" t="s">
        <v>139</v>
      </c>
      <c r="B185" s="441"/>
      <c r="C185" s="441"/>
      <c r="D185" s="441"/>
      <c r="E185" s="441"/>
      <c r="F185" s="441"/>
      <c r="G185" s="441"/>
      <c r="H185" s="441"/>
      <c r="I185" s="442"/>
    </row>
    <row r="186" spans="1:9">
      <c r="A186" s="443"/>
      <c r="B186" s="444"/>
      <c r="C186" s="444"/>
      <c r="D186" s="444"/>
      <c r="E186" s="444"/>
      <c r="F186" s="444"/>
      <c r="G186" s="444"/>
      <c r="H186" s="444"/>
      <c r="I186" s="445"/>
    </row>
    <row r="187" spans="1:9">
      <c r="A187" s="443"/>
      <c r="B187" s="444"/>
      <c r="C187" s="444"/>
      <c r="D187" s="444"/>
      <c r="E187" s="444"/>
      <c r="F187" s="444"/>
      <c r="G187" s="444"/>
      <c r="H187" s="444"/>
      <c r="I187" s="445"/>
    </row>
    <row r="188" spans="1:9" ht="14.25" thickBot="1">
      <c r="A188" s="446"/>
      <c r="B188" s="447"/>
      <c r="C188" s="447"/>
      <c r="D188" s="447"/>
      <c r="E188" s="447"/>
      <c r="F188" s="447"/>
      <c r="G188" s="447"/>
      <c r="H188" s="447"/>
      <c r="I188" s="448"/>
    </row>
    <row r="189" spans="1:9">
      <c r="A189" s="451" t="s">
        <v>141</v>
      </c>
      <c r="B189" s="432"/>
      <c r="C189" s="432"/>
      <c r="D189" s="432"/>
      <c r="E189" s="432"/>
      <c r="F189" s="432"/>
      <c r="G189" s="432"/>
      <c r="H189" s="432"/>
      <c r="I189" s="433"/>
    </row>
    <row r="190" spans="1:9" ht="14.25" thickBot="1">
      <c r="A190" s="437"/>
      <c r="B190" s="438"/>
      <c r="C190" s="438"/>
      <c r="D190" s="438"/>
      <c r="E190" s="438"/>
      <c r="F190" s="438"/>
      <c r="G190" s="438"/>
      <c r="H190" s="438"/>
      <c r="I190" s="439"/>
    </row>
    <row r="191" spans="1:9">
      <c r="A191" s="408" t="s">
        <v>142</v>
      </c>
      <c r="B191" s="409"/>
      <c r="C191" s="409"/>
      <c r="D191" s="409"/>
      <c r="E191" s="409"/>
      <c r="F191" s="409"/>
      <c r="G191" s="409"/>
      <c r="H191" s="409"/>
      <c r="I191" s="410"/>
    </row>
    <row r="192" spans="1:9" ht="14.25" thickBot="1">
      <c r="A192" s="411"/>
      <c r="B192" s="412"/>
      <c r="C192" s="412"/>
      <c r="D192" s="412"/>
      <c r="E192" s="412"/>
      <c r="F192" s="412"/>
      <c r="G192" s="412"/>
      <c r="H192" s="412"/>
      <c r="I192" s="413"/>
    </row>
    <row r="193" spans="1:9">
      <c r="A193" s="408" t="s">
        <v>143</v>
      </c>
      <c r="B193" s="409"/>
      <c r="C193" s="409"/>
      <c r="D193" s="409" t="s">
        <v>156</v>
      </c>
      <c r="E193" s="409"/>
      <c r="F193" s="409"/>
      <c r="G193" s="414" t="s">
        <v>145</v>
      </c>
      <c r="H193" s="414"/>
      <c r="I193" s="415"/>
    </row>
    <row r="194" spans="1:9" ht="14.25" thickBot="1">
      <c r="A194" s="411"/>
      <c r="B194" s="412"/>
      <c r="C194" s="412"/>
      <c r="D194" s="412"/>
      <c r="E194" s="412"/>
      <c r="F194" s="412"/>
      <c r="G194" s="416"/>
      <c r="H194" s="416"/>
      <c r="I194" s="417"/>
    </row>
    <row r="195" spans="1:9" ht="14.25" thickBot="1">
      <c r="A195" s="427" t="s">
        <v>146</v>
      </c>
      <c r="B195" s="424"/>
      <c r="C195" s="6"/>
      <c r="D195" s="6"/>
      <c r="E195" s="6"/>
      <c r="F195" s="6"/>
      <c r="G195" s="6"/>
      <c r="H195" s="6"/>
      <c r="I195" s="41"/>
    </row>
    <row r="196" spans="1:9" ht="14.25" thickBot="1">
      <c r="A196" s="60"/>
      <c r="B196" s="40" t="s">
        <v>147</v>
      </c>
      <c r="C196" s="307"/>
      <c r="D196" s="424" t="s">
        <v>132</v>
      </c>
      <c r="E196" s="424"/>
      <c r="F196" s="307"/>
      <c r="G196" s="6" t="s">
        <v>133</v>
      </c>
      <c r="H196" s="307"/>
      <c r="I196" s="41" t="s">
        <v>148</v>
      </c>
    </row>
    <row r="197" spans="1:9">
      <c r="A197" s="326" t="s">
        <v>149</v>
      </c>
      <c r="B197" s="432"/>
      <c r="C197" s="432"/>
      <c r="D197" s="432"/>
      <c r="E197" s="432"/>
      <c r="F197" s="432"/>
      <c r="G197" s="432"/>
      <c r="H197" s="432"/>
      <c r="I197" s="433"/>
    </row>
    <row r="198" spans="1:9">
      <c r="A198" s="434"/>
      <c r="B198" s="435"/>
      <c r="C198" s="435"/>
      <c r="D198" s="435"/>
      <c r="E198" s="435"/>
      <c r="F198" s="435"/>
      <c r="G198" s="435"/>
      <c r="H198" s="435"/>
      <c r="I198" s="436"/>
    </row>
    <row r="199" spans="1:9">
      <c r="A199" s="434"/>
      <c r="B199" s="435"/>
      <c r="C199" s="435"/>
      <c r="D199" s="435"/>
      <c r="E199" s="435"/>
      <c r="F199" s="435"/>
      <c r="G199" s="435"/>
      <c r="H199" s="435"/>
      <c r="I199" s="436"/>
    </row>
    <row r="200" spans="1:9">
      <c r="A200" s="434"/>
      <c r="B200" s="435"/>
      <c r="C200" s="435"/>
      <c r="D200" s="435"/>
      <c r="E200" s="435"/>
      <c r="F200" s="435"/>
      <c r="G200" s="435"/>
      <c r="H200" s="435"/>
      <c r="I200" s="436"/>
    </row>
    <row r="201" spans="1:9">
      <c r="A201" s="434"/>
      <c r="B201" s="435"/>
      <c r="C201" s="435"/>
      <c r="D201" s="435"/>
      <c r="E201" s="435"/>
      <c r="F201" s="435"/>
      <c r="G201" s="435"/>
      <c r="H201" s="435"/>
      <c r="I201" s="436"/>
    </row>
    <row r="202" spans="1:9">
      <c r="A202" s="434"/>
      <c r="B202" s="435"/>
      <c r="C202" s="435"/>
      <c r="D202" s="435"/>
      <c r="E202" s="435"/>
      <c r="F202" s="435"/>
      <c r="G202" s="435"/>
      <c r="H202" s="435"/>
      <c r="I202" s="436"/>
    </row>
    <row r="203" spans="1:9">
      <c r="A203" s="434"/>
      <c r="B203" s="435"/>
      <c r="C203" s="435"/>
      <c r="D203" s="435"/>
      <c r="E203" s="435"/>
      <c r="F203" s="435"/>
      <c r="G203" s="435"/>
      <c r="H203" s="435"/>
      <c r="I203" s="436"/>
    </row>
    <row r="204" spans="1:9">
      <c r="A204" s="434"/>
      <c r="B204" s="435"/>
      <c r="C204" s="435"/>
      <c r="D204" s="435"/>
      <c r="E204" s="435"/>
      <c r="F204" s="435"/>
      <c r="G204" s="435"/>
      <c r="H204" s="435"/>
      <c r="I204" s="436"/>
    </row>
    <row r="205" spans="1:9">
      <c r="A205" s="434"/>
      <c r="B205" s="435"/>
      <c r="C205" s="435"/>
      <c r="D205" s="435"/>
      <c r="E205" s="435"/>
      <c r="F205" s="435"/>
      <c r="G205" s="435"/>
      <c r="H205" s="435"/>
      <c r="I205" s="436"/>
    </row>
    <row r="206" spans="1:9" ht="14.25" thickBot="1">
      <c r="A206" s="437"/>
      <c r="B206" s="438"/>
      <c r="C206" s="438"/>
      <c r="D206" s="438"/>
      <c r="E206" s="438"/>
      <c r="F206" s="438"/>
      <c r="G206" s="438"/>
      <c r="H206" s="438"/>
      <c r="I206" s="439"/>
    </row>
    <row r="207" spans="1:9">
      <c r="A207" s="326" t="s">
        <v>150</v>
      </c>
      <c r="B207" s="432"/>
      <c r="C207" s="432"/>
      <c r="D207" s="432"/>
      <c r="E207" s="432"/>
      <c r="F207" s="432"/>
      <c r="G207" s="432"/>
      <c r="H207" s="432"/>
      <c r="I207" s="433"/>
    </row>
    <row r="208" spans="1:9">
      <c r="A208" s="434"/>
      <c r="B208" s="435"/>
      <c r="C208" s="435"/>
      <c r="D208" s="435"/>
      <c r="E208" s="435"/>
      <c r="F208" s="435"/>
      <c r="G208" s="435"/>
      <c r="H208" s="435"/>
      <c r="I208" s="436"/>
    </row>
    <row r="209" spans="1:9">
      <c r="A209" s="434"/>
      <c r="B209" s="435"/>
      <c r="C209" s="435"/>
      <c r="D209" s="435"/>
      <c r="E209" s="435"/>
      <c r="F209" s="435"/>
      <c r="G209" s="435"/>
      <c r="H209" s="435"/>
      <c r="I209" s="436"/>
    </row>
    <row r="210" spans="1:9">
      <c r="A210" s="434"/>
      <c r="B210" s="435"/>
      <c r="C210" s="435"/>
      <c r="D210" s="435"/>
      <c r="E210" s="435"/>
      <c r="F210" s="435"/>
      <c r="G210" s="435"/>
      <c r="H210" s="435"/>
      <c r="I210" s="436"/>
    </row>
    <row r="211" spans="1:9">
      <c r="A211" s="434"/>
      <c r="B211" s="435"/>
      <c r="C211" s="435"/>
      <c r="D211" s="435"/>
      <c r="E211" s="435"/>
      <c r="F211" s="435"/>
      <c r="G211" s="435"/>
      <c r="H211" s="435"/>
      <c r="I211" s="436"/>
    </row>
    <row r="212" spans="1:9">
      <c r="A212" s="434"/>
      <c r="B212" s="435"/>
      <c r="C212" s="435"/>
      <c r="D212" s="435"/>
      <c r="E212" s="435"/>
      <c r="F212" s="435"/>
      <c r="G212" s="435"/>
      <c r="H212" s="435"/>
      <c r="I212" s="436"/>
    </row>
    <row r="213" spans="1:9">
      <c r="A213" s="434"/>
      <c r="B213" s="435"/>
      <c r="C213" s="435"/>
      <c r="D213" s="435"/>
      <c r="E213" s="435"/>
      <c r="F213" s="435"/>
      <c r="G213" s="435"/>
      <c r="H213" s="435"/>
      <c r="I213" s="436"/>
    </row>
    <row r="214" spans="1:9">
      <c r="A214" s="434"/>
      <c r="B214" s="435"/>
      <c r="C214" s="435"/>
      <c r="D214" s="435"/>
      <c r="E214" s="435"/>
      <c r="F214" s="435"/>
      <c r="G214" s="435"/>
      <c r="H214" s="435"/>
      <c r="I214" s="436"/>
    </row>
    <row r="215" spans="1:9">
      <c r="A215" s="434"/>
      <c r="B215" s="435"/>
      <c r="C215" s="435"/>
      <c r="D215" s="435"/>
      <c r="E215" s="435"/>
      <c r="F215" s="435"/>
      <c r="G215" s="435"/>
      <c r="H215" s="435"/>
      <c r="I215" s="436"/>
    </row>
    <row r="216" spans="1:9" ht="14.25" thickBot="1">
      <c r="A216" s="437"/>
      <c r="B216" s="438"/>
      <c r="C216" s="438"/>
      <c r="D216" s="438"/>
      <c r="E216" s="438"/>
      <c r="F216" s="438"/>
      <c r="G216" s="438"/>
      <c r="H216" s="438"/>
      <c r="I216" s="439"/>
    </row>
    <row r="217" spans="1:9" ht="14.25" thickBot="1">
      <c r="A217" s="37" t="s">
        <v>151</v>
      </c>
      <c r="B217" s="449"/>
      <c r="C217" s="450"/>
      <c r="D217" s="308"/>
      <c r="E217" s="308"/>
      <c r="F217" s="308"/>
      <c r="G217" s="308"/>
      <c r="H217" s="308"/>
      <c r="I217" s="309"/>
    </row>
    <row r="218" spans="1:9">
      <c r="A218" s="326" t="s">
        <v>153</v>
      </c>
      <c r="B218" s="432"/>
      <c r="C218" s="432"/>
      <c r="D218" s="432"/>
      <c r="E218" s="432"/>
      <c r="F218" s="432"/>
      <c r="G218" s="432"/>
      <c r="H218" s="432"/>
      <c r="I218" s="433"/>
    </row>
    <row r="219" spans="1:9">
      <c r="A219" s="434"/>
      <c r="B219" s="435"/>
      <c r="C219" s="435"/>
      <c r="D219" s="435"/>
      <c r="E219" s="435"/>
      <c r="F219" s="435"/>
      <c r="G219" s="435"/>
      <c r="H219" s="435"/>
      <c r="I219" s="436"/>
    </row>
    <row r="220" spans="1:9">
      <c r="A220" s="434"/>
      <c r="B220" s="435"/>
      <c r="C220" s="435"/>
      <c r="D220" s="435"/>
      <c r="E220" s="435"/>
      <c r="F220" s="435"/>
      <c r="G220" s="435"/>
      <c r="H220" s="435"/>
      <c r="I220" s="436"/>
    </row>
    <row r="221" spans="1:9">
      <c r="A221" s="434"/>
      <c r="B221" s="435"/>
      <c r="C221" s="435"/>
      <c r="D221" s="435"/>
      <c r="E221" s="435"/>
      <c r="F221" s="435"/>
      <c r="G221" s="435"/>
      <c r="H221" s="435"/>
      <c r="I221" s="436"/>
    </row>
    <row r="222" spans="1:9">
      <c r="A222" s="434"/>
      <c r="B222" s="435"/>
      <c r="C222" s="435"/>
      <c r="D222" s="435"/>
      <c r="E222" s="435"/>
      <c r="F222" s="435"/>
      <c r="G222" s="435"/>
      <c r="H222" s="435"/>
      <c r="I222" s="436"/>
    </row>
    <row r="223" spans="1:9">
      <c r="A223" s="434"/>
      <c r="B223" s="435"/>
      <c r="C223" s="435"/>
      <c r="D223" s="435"/>
      <c r="E223" s="435"/>
      <c r="F223" s="435"/>
      <c r="G223" s="435"/>
      <c r="H223" s="435"/>
      <c r="I223" s="436"/>
    </row>
    <row r="224" spans="1:9">
      <c r="A224" s="434"/>
      <c r="B224" s="435"/>
      <c r="C224" s="435"/>
      <c r="D224" s="435"/>
      <c r="E224" s="435"/>
      <c r="F224" s="435"/>
      <c r="G224" s="435"/>
      <c r="H224" s="435"/>
      <c r="I224" s="436"/>
    </row>
    <row r="225" spans="1:9">
      <c r="A225" s="434"/>
      <c r="B225" s="435"/>
      <c r="C225" s="435"/>
      <c r="D225" s="435"/>
      <c r="E225" s="435"/>
      <c r="F225" s="435"/>
      <c r="G225" s="435"/>
      <c r="H225" s="435"/>
      <c r="I225" s="436"/>
    </row>
    <row r="226" spans="1:9">
      <c r="A226" s="434"/>
      <c r="B226" s="435"/>
      <c r="C226" s="435"/>
      <c r="D226" s="435"/>
      <c r="E226" s="435"/>
      <c r="F226" s="435"/>
      <c r="G226" s="435"/>
      <c r="H226" s="435"/>
      <c r="I226" s="436"/>
    </row>
    <row r="227" spans="1:9">
      <c r="A227" s="434"/>
      <c r="B227" s="435"/>
      <c r="C227" s="435"/>
      <c r="D227" s="435"/>
      <c r="E227" s="435"/>
      <c r="F227" s="435"/>
      <c r="G227" s="435"/>
      <c r="H227" s="435"/>
      <c r="I227" s="436"/>
    </row>
    <row r="228" spans="1:9">
      <c r="A228" s="434"/>
      <c r="B228" s="435"/>
      <c r="C228" s="435"/>
      <c r="D228" s="435"/>
      <c r="E228" s="435"/>
      <c r="F228" s="435"/>
      <c r="G228" s="435"/>
      <c r="H228" s="435"/>
      <c r="I228" s="436"/>
    </row>
    <row r="229" spans="1:9">
      <c r="A229" s="434"/>
      <c r="B229" s="435"/>
      <c r="C229" s="435"/>
      <c r="D229" s="435"/>
      <c r="E229" s="435"/>
      <c r="F229" s="435"/>
      <c r="G229" s="435"/>
      <c r="H229" s="435"/>
      <c r="I229" s="436"/>
    </row>
    <row r="230" spans="1:9">
      <c r="A230" s="434"/>
      <c r="B230" s="435"/>
      <c r="C230" s="435"/>
      <c r="D230" s="435"/>
      <c r="E230" s="435"/>
      <c r="F230" s="435"/>
      <c r="G230" s="435"/>
      <c r="H230" s="435"/>
      <c r="I230" s="436"/>
    </row>
    <row r="231" spans="1:9" ht="14.25" thickBot="1">
      <c r="A231" s="437"/>
      <c r="B231" s="438"/>
      <c r="C231" s="438"/>
      <c r="D231" s="438"/>
      <c r="E231" s="438"/>
      <c r="F231" s="438"/>
      <c r="G231" s="438"/>
      <c r="H231" s="438"/>
      <c r="I231" s="439"/>
    </row>
    <row r="232" spans="1:9">
      <c r="A232" s="326" t="s">
        <v>89</v>
      </c>
      <c r="B232" s="432"/>
      <c r="C232" s="432"/>
      <c r="D232" s="432"/>
      <c r="E232" s="432"/>
      <c r="F232" s="432"/>
      <c r="G232" s="432"/>
      <c r="H232" s="432"/>
      <c r="I232" s="433"/>
    </row>
    <row r="233" spans="1:9">
      <c r="A233" s="434"/>
      <c r="B233" s="435"/>
      <c r="C233" s="435"/>
      <c r="D233" s="435"/>
      <c r="E233" s="435"/>
      <c r="F233" s="435"/>
      <c r="G233" s="435"/>
      <c r="H233" s="435"/>
      <c r="I233" s="436"/>
    </row>
    <row r="234" spans="1:9">
      <c r="A234" s="434"/>
      <c r="B234" s="435"/>
      <c r="C234" s="435"/>
      <c r="D234" s="435"/>
      <c r="E234" s="435"/>
      <c r="F234" s="435"/>
      <c r="G234" s="435"/>
      <c r="H234" s="435"/>
      <c r="I234" s="436"/>
    </row>
    <row r="235" spans="1:9">
      <c r="A235" s="434"/>
      <c r="B235" s="435"/>
      <c r="C235" s="435"/>
      <c r="D235" s="435"/>
      <c r="E235" s="435"/>
      <c r="F235" s="435"/>
      <c r="G235" s="435"/>
      <c r="H235" s="435"/>
      <c r="I235" s="436"/>
    </row>
    <row r="236" spans="1:9">
      <c r="A236" s="434"/>
      <c r="B236" s="435"/>
      <c r="C236" s="435"/>
      <c r="D236" s="435"/>
      <c r="E236" s="435"/>
      <c r="F236" s="435"/>
      <c r="G236" s="435"/>
      <c r="H236" s="435"/>
      <c r="I236" s="436"/>
    </row>
    <row r="237" spans="1:9">
      <c r="A237" s="434"/>
      <c r="B237" s="435"/>
      <c r="C237" s="435"/>
      <c r="D237" s="435"/>
      <c r="E237" s="435"/>
      <c r="F237" s="435"/>
      <c r="G237" s="435"/>
      <c r="H237" s="435"/>
      <c r="I237" s="436"/>
    </row>
    <row r="238" spans="1:9">
      <c r="A238" s="434"/>
      <c r="B238" s="435"/>
      <c r="C238" s="435"/>
      <c r="D238" s="435"/>
      <c r="E238" s="435"/>
      <c r="F238" s="435"/>
      <c r="G238" s="435"/>
      <c r="H238" s="435"/>
      <c r="I238" s="436"/>
    </row>
    <row r="239" spans="1:9">
      <c r="A239" s="434"/>
      <c r="B239" s="435"/>
      <c r="C239" s="435"/>
      <c r="D239" s="435"/>
      <c r="E239" s="435"/>
      <c r="F239" s="435"/>
      <c r="G239" s="435"/>
      <c r="H239" s="435"/>
      <c r="I239" s="436"/>
    </row>
    <row r="240" spans="1:9">
      <c r="A240" s="434"/>
      <c r="B240" s="435"/>
      <c r="C240" s="435"/>
      <c r="D240" s="435"/>
      <c r="E240" s="435"/>
      <c r="F240" s="435"/>
      <c r="G240" s="435"/>
      <c r="H240" s="435"/>
      <c r="I240" s="436"/>
    </row>
    <row r="241" spans="1:9">
      <c r="A241" s="434"/>
      <c r="B241" s="435"/>
      <c r="C241" s="435"/>
      <c r="D241" s="435"/>
      <c r="E241" s="435"/>
      <c r="F241" s="435"/>
      <c r="G241" s="435"/>
      <c r="H241" s="435"/>
      <c r="I241" s="436"/>
    </row>
    <row r="242" spans="1:9">
      <c r="A242" s="434"/>
      <c r="B242" s="435"/>
      <c r="C242" s="435"/>
      <c r="D242" s="435"/>
      <c r="E242" s="435"/>
      <c r="F242" s="435"/>
      <c r="G242" s="435"/>
      <c r="H242" s="435"/>
      <c r="I242" s="436"/>
    </row>
    <row r="243" spans="1:9">
      <c r="A243" s="434"/>
      <c r="B243" s="435"/>
      <c r="C243" s="435"/>
      <c r="D243" s="435"/>
      <c r="E243" s="435"/>
      <c r="F243" s="435"/>
      <c r="G243" s="435"/>
      <c r="H243" s="435"/>
      <c r="I243" s="436"/>
    </row>
    <row r="244" spans="1:9" ht="14.25" thickBot="1">
      <c r="A244" s="437"/>
      <c r="B244" s="438"/>
      <c r="C244" s="438"/>
      <c r="D244" s="438"/>
      <c r="E244" s="438"/>
      <c r="F244" s="438"/>
      <c r="G244" s="438"/>
      <c r="H244" s="438"/>
      <c r="I244" s="439"/>
    </row>
  </sheetData>
  <sheetProtection password="A1F5" sheet="1" sort="0" autoFilter="0"/>
  <mergeCells count="73">
    <mergeCell ref="D196:E196"/>
    <mergeCell ref="A197:I206"/>
    <mergeCell ref="A207:I216"/>
    <mergeCell ref="B217:C217"/>
    <mergeCell ref="A218:I231"/>
    <mergeCell ref="A232:I244"/>
    <mergeCell ref="A54:I56"/>
    <mergeCell ref="A61:I62"/>
    <mergeCell ref="A63:I64"/>
    <mergeCell ref="A65:C66"/>
    <mergeCell ref="D65:F66"/>
    <mergeCell ref="G65:I66"/>
    <mergeCell ref="A69:I78"/>
    <mergeCell ref="A117:I117"/>
    <mergeCell ref="A185:I188"/>
    <mergeCell ref="A189:I190"/>
    <mergeCell ref="A191:I192"/>
    <mergeCell ref="A193:C194"/>
    <mergeCell ref="D193:F194"/>
    <mergeCell ref="G193:I194"/>
    <mergeCell ref="A195:B195"/>
    <mergeCell ref="A118:I120"/>
    <mergeCell ref="A121:I124"/>
    <mergeCell ref="A125:I126"/>
    <mergeCell ref="A18:C18"/>
    <mergeCell ref="E19:I19"/>
    <mergeCell ref="E20:I20"/>
    <mergeCell ref="E22:I22"/>
    <mergeCell ref="E23:I23"/>
    <mergeCell ref="A154:I167"/>
    <mergeCell ref="A168:I180"/>
    <mergeCell ref="A181:I181"/>
    <mergeCell ref="A182:I184"/>
    <mergeCell ref="A131:B131"/>
    <mergeCell ref="D132:E132"/>
    <mergeCell ref="A133:I142"/>
    <mergeCell ref="A143:I152"/>
    <mergeCell ref="B153:C153"/>
    <mergeCell ref="A127:I128"/>
    <mergeCell ref="A129:C130"/>
    <mergeCell ref="D129:F130"/>
    <mergeCell ref="G129:I130"/>
    <mergeCell ref="E14:I14"/>
    <mergeCell ref="A25:B25"/>
    <mergeCell ref="E25:H25"/>
    <mergeCell ref="A57:I60"/>
    <mergeCell ref="D68:E68"/>
    <mergeCell ref="B89:C89"/>
    <mergeCell ref="A67:B67"/>
    <mergeCell ref="A53:I53"/>
    <mergeCell ref="E24:I24"/>
    <mergeCell ref="A79:I88"/>
    <mergeCell ref="A90:I103"/>
    <mergeCell ref="A104:I116"/>
    <mergeCell ref="A1:I1"/>
    <mergeCell ref="A2:I2"/>
    <mergeCell ref="A4:E5"/>
    <mergeCell ref="F4:I5"/>
    <mergeCell ref="A3:B3"/>
    <mergeCell ref="E11:I11"/>
    <mergeCell ref="E12:I12"/>
    <mergeCell ref="E13:I13"/>
    <mergeCell ref="A52:I52"/>
    <mergeCell ref="A39:I51"/>
    <mergeCell ref="A15:C15"/>
    <mergeCell ref="A16:C16"/>
    <mergeCell ref="A27:I38"/>
    <mergeCell ref="A26:I26"/>
    <mergeCell ref="F7:I8"/>
    <mergeCell ref="A6:B6"/>
    <mergeCell ref="A7:E8"/>
    <mergeCell ref="E9:F9"/>
    <mergeCell ref="E10:I10"/>
  </mergeCells>
  <phoneticPr fontId="1"/>
  <dataValidations disablePrompts="1" count="4">
    <dataValidation type="list" allowBlank="1" showInputMessage="1" showErrorMessage="1" sqref="B217:C217 B153:C153 B89:C89">
      <formula1>$L$89:$L$92</formula1>
    </dataValidation>
    <dataValidation type="list" allowBlank="1" showInputMessage="1" showErrorMessage="1" sqref="A16">
      <formula1>$L$15:$L$17</formula1>
    </dataValidation>
    <dataValidation type="list" allowBlank="1" showInputMessage="1" showErrorMessage="1" sqref="C11:C14">
      <formula1>$L$9:$L$13</formula1>
    </dataValidation>
    <dataValidation type="list" allowBlank="1" showInputMessage="1" showErrorMessage="1" sqref="I25 C25">
      <formula1>$L$25:$L$26</formula1>
    </dataValidation>
  </dataValidations>
  <pageMargins left="0.59055118110236227" right="0.59055118110236227" top="0.39370078740157483" bottom="0.39370078740157483" header="0.31496062992125984" footer="0.31496062992125984"/>
  <pageSetup paperSize="9" scale="93" orientation="portrait" horizontalDpi="300" verticalDpi="300" r:id="rId1"/>
  <rowBreaks count="3" manualBreakCount="3">
    <brk id="52" max="8" man="1"/>
    <brk id="116" max="8" man="1"/>
    <brk id="180" max="8" man="1"/>
  </rowBreaks>
  <ignoredErrors>
    <ignoredError sqref="O11" 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44124" r:id="rId4" name="Check Box 92">
              <controlPr defaultSize="0" autoFill="0" autoLine="0" autoPict="0">
                <anchor moveWithCells="1">
                  <from>
                    <xdr:col>0</xdr:col>
                    <xdr:colOff>0</xdr:colOff>
                    <xdr:row>9</xdr:row>
                    <xdr:rowOff>123825</xdr:rowOff>
                  </from>
                  <to>
                    <xdr:col>0</xdr:col>
                    <xdr:colOff>666750</xdr:colOff>
                    <xdr:row>9</xdr:row>
                    <xdr:rowOff>323850</xdr:rowOff>
                  </to>
                </anchor>
              </controlPr>
            </control>
          </mc:Choice>
        </mc:AlternateContent>
        <mc:AlternateContent xmlns:mc="http://schemas.openxmlformats.org/markup-compatibility/2006">
          <mc:Choice Requires="x14">
            <control shapeId="44125" r:id="rId5" name="Check Box 93">
              <controlPr defaultSize="0" autoFill="0" autoLine="0" autoPict="0">
                <anchor moveWithCells="1">
                  <from>
                    <xdr:col>0</xdr:col>
                    <xdr:colOff>0</xdr:colOff>
                    <xdr:row>10</xdr:row>
                    <xdr:rowOff>95250</xdr:rowOff>
                  </from>
                  <to>
                    <xdr:col>1</xdr:col>
                    <xdr:colOff>57150</xdr:colOff>
                    <xdr:row>10</xdr:row>
                    <xdr:rowOff>342900</xdr:rowOff>
                  </to>
                </anchor>
              </controlPr>
            </control>
          </mc:Choice>
        </mc:AlternateContent>
        <mc:AlternateContent xmlns:mc="http://schemas.openxmlformats.org/markup-compatibility/2006">
          <mc:Choice Requires="x14">
            <control shapeId="44132" r:id="rId6" name="Check Box 100">
              <controlPr defaultSize="0" autoFill="0" autoLine="0" autoPict="0">
                <anchor moveWithCells="1">
                  <from>
                    <xdr:col>0</xdr:col>
                    <xdr:colOff>0</xdr:colOff>
                    <xdr:row>11</xdr:row>
                    <xdr:rowOff>95250</xdr:rowOff>
                  </from>
                  <to>
                    <xdr:col>1</xdr:col>
                    <xdr:colOff>171450</xdr:colOff>
                    <xdr:row>11</xdr:row>
                    <xdr:rowOff>342900</xdr:rowOff>
                  </to>
                </anchor>
              </controlPr>
            </control>
          </mc:Choice>
        </mc:AlternateContent>
        <mc:AlternateContent xmlns:mc="http://schemas.openxmlformats.org/markup-compatibility/2006">
          <mc:Choice Requires="x14">
            <control shapeId="44133" r:id="rId7" name="Check Box 101">
              <controlPr defaultSize="0" autoFill="0" autoLine="0" autoPict="0">
                <anchor moveWithCells="1">
                  <from>
                    <xdr:col>0</xdr:col>
                    <xdr:colOff>0</xdr:colOff>
                    <xdr:row>12</xdr:row>
                    <xdr:rowOff>95250</xdr:rowOff>
                  </from>
                  <to>
                    <xdr:col>1</xdr:col>
                    <xdr:colOff>590550</xdr:colOff>
                    <xdr:row>12</xdr:row>
                    <xdr:rowOff>342900</xdr:rowOff>
                  </to>
                </anchor>
              </controlPr>
            </control>
          </mc:Choice>
        </mc:AlternateContent>
        <mc:AlternateContent xmlns:mc="http://schemas.openxmlformats.org/markup-compatibility/2006">
          <mc:Choice Requires="x14">
            <control shapeId="44134" r:id="rId8" name="Check Box 102">
              <controlPr defaultSize="0" autoFill="0" autoLine="0" autoPict="0">
                <anchor moveWithCells="1">
                  <from>
                    <xdr:col>0</xdr:col>
                    <xdr:colOff>0</xdr:colOff>
                    <xdr:row>13</xdr:row>
                    <xdr:rowOff>76200</xdr:rowOff>
                  </from>
                  <to>
                    <xdr:col>1</xdr:col>
                    <xdr:colOff>57150</xdr:colOff>
                    <xdr:row>13</xdr:row>
                    <xdr:rowOff>323850</xdr:rowOff>
                  </to>
                </anchor>
              </controlPr>
            </control>
          </mc:Choice>
        </mc:AlternateContent>
        <mc:AlternateContent xmlns:mc="http://schemas.openxmlformats.org/markup-compatibility/2006">
          <mc:Choice Requires="x14">
            <control shapeId="44157" r:id="rId9" name="Check Box 125">
              <controlPr defaultSize="0" autoFill="0" autoLine="0" autoPict="0">
                <anchor moveWithCells="1">
                  <from>
                    <xdr:col>0</xdr:col>
                    <xdr:colOff>9525</xdr:colOff>
                    <xdr:row>17</xdr:row>
                    <xdr:rowOff>171450</xdr:rowOff>
                  </from>
                  <to>
                    <xdr:col>1</xdr:col>
                    <xdr:colOff>323850</xdr:colOff>
                    <xdr:row>19</xdr:row>
                    <xdr:rowOff>19050</xdr:rowOff>
                  </to>
                </anchor>
              </controlPr>
            </control>
          </mc:Choice>
        </mc:AlternateContent>
        <mc:AlternateContent xmlns:mc="http://schemas.openxmlformats.org/markup-compatibility/2006">
          <mc:Choice Requires="x14">
            <control shapeId="44158" r:id="rId10" name="Check Box 126">
              <controlPr defaultSize="0" autoFill="0" autoLine="0" autoPict="0">
                <anchor moveWithCells="1">
                  <from>
                    <xdr:col>0</xdr:col>
                    <xdr:colOff>9525</xdr:colOff>
                    <xdr:row>18</xdr:row>
                    <xdr:rowOff>171450</xdr:rowOff>
                  </from>
                  <to>
                    <xdr:col>1</xdr:col>
                    <xdr:colOff>381000</xdr:colOff>
                    <xdr:row>20</xdr:row>
                    <xdr:rowOff>19050</xdr:rowOff>
                  </to>
                </anchor>
              </controlPr>
            </control>
          </mc:Choice>
        </mc:AlternateContent>
        <mc:AlternateContent xmlns:mc="http://schemas.openxmlformats.org/markup-compatibility/2006">
          <mc:Choice Requires="x14">
            <control shapeId="44159" r:id="rId11" name="Check Box 127">
              <controlPr defaultSize="0" autoFill="0" autoLine="0" autoPict="0">
                <anchor moveWithCells="1">
                  <from>
                    <xdr:col>0</xdr:col>
                    <xdr:colOff>9525</xdr:colOff>
                    <xdr:row>19</xdr:row>
                    <xdr:rowOff>171450</xdr:rowOff>
                  </from>
                  <to>
                    <xdr:col>2</xdr:col>
                    <xdr:colOff>95250</xdr:colOff>
                    <xdr:row>21</xdr:row>
                    <xdr:rowOff>19050</xdr:rowOff>
                  </to>
                </anchor>
              </controlPr>
            </control>
          </mc:Choice>
        </mc:AlternateContent>
        <mc:AlternateContent xmlns:mc="http://schemas.openxmlformats.org/markup-compatibility/2006">
          <mc:Choice Requires="x14">
            <control shapeId="44160" r:id="rId12" name="Check Box 128">
              <controlPr defaultSize="0" autoFill="0" autoLine="0" autoPict="0">
                <anchor moveWithCells="1">
                  <from>
                    <xdr:col>0</xdr:col>
                    <xdr:colOff>9525</xdr:colOff>
                    <xdr:row>21</xdr:row>
                    <xdr:rowOff>0</xdr:rowOff>
                  </from>
                  <to>
                    <xdr:col>1</xdr:col>
                    <xdr:colOff>371475</xdr:colOff>
                    <xdr:row>22</xdr:row>
                    <xdr:rowOff>38100</xdr:rowOff>
                  </to>
                </anchor>
              </controlPr>
            </control>
          </mc:Choice>
        </mc:AlternateContent>
        <mc:AlternateContent xmlns:mc="http://schemas.openxmlformats.org/markup-compatibility/2006">
          <mc:Choice Requires="x14">
            <control shapeId="44161" r:id="rId13" name="Check Box 129">
              <controlPr defaultSize="0" autoFill="0" autoLine="0" autoPict="0">
                <anchor moveWithCells="1">
                  <from>
                    <xdr:col>0</xdr:col>
                    <xdr:colOff>9525</xdr:colOff>
                    <xdr:row>22</xdr:row>
                    <xdr:rowOff>0</xdr:rowOff>
                  </from>
                  <to>
                    <xdr:col>1</xdr:col>
                    <xdr:colOff>171450</xdr:colOff>
                    <xdr:row>23</xdr:row>
                    <xdr:rowOff>28575</xdr:rowOff>
                  </to>
                </anchor>
              </controlPr>
            </control>
          </mc:Choice>
        </mc:AlternateContent>
        <mc:AlternateContent xmlns:mc="http://schemas.openxmlformats.org/markup-compatibility/2006">
          <mc:Choice Requires="x14">
            <control shapeId="44162" r:id="rId14" name="Check Box 130">
              <controlPr defaultSize="0" autoFill="0" autoLine="0" autoPict="0">
                <anchor moveWithCells="1">
                  <from>
                    <xdr:col>0</xdr:col>
                    <xdr:colOff>9525</xdr:colOff>
                    <xdr:row>23</xdr:row>
                    <xdr:rowOff>0</xdr:rowOff>
                  </from>
                  <to>
                    <xdr:col>0</xdr:col>
                    <xdr:colOff>733425</xdr:colOff>
                    <xdr:row>24</xdr:row>
                    <xdr:rowOff>19050</xdr:rowOff>
                  </to>
                </anchor>
              </controlPr>
            </control>
          </mc:Choice>
        </mc:AlternateContent>
        <mc:AlternateContent xmlns:mc="http://schemas.openxmlformats.org/markup-compatibility/2006">
          <mc:Choice Requires="x14">
            <control shapeId="44175" r:id="rId15" name="Check Box 143">
              <controlPr locked="0" defaultSize="0" autoFill="0" autoLine="0" autoPict="0">
                <anchor moveWithCells="1">
                  <from>
                    <xdr:col>0</xdr:col>
                    <xdr:colOff>0</xdr:colOff>
                    <xdr:row>9</xdr:row>
                    <xdr:rowOff>123825</xdr:rowOff>
                  </from>
                  <to>
                    <xdr:col>0</xdr:col>
                    <xdr:colOff>666750</xdr:colOff>
                    <xdr:row>9</xdr:row>
                    <xdr:rowOff>323850</xdr:rowOff>
                  </to>
                </anchor>
              </controlPr>
            </control>
          </mc:Choice>
        </mc:AlternateContent>
        <mc:AlternateContent xmlns:mc="http://schemas.openxmlformats.org/markup-compatibility/2006">
          <mc:Choice Requires="x14">
            <control shapeId="44176" r:id="rId16" name="Check Box 144">
              <controlPr defaultSize="0" autoFill="0" autoLine="0" autoPict="0">
                <anchor moveWithCells="1">
                  <from>
                    <xdr:col>0</xdr:col>
                    <xdr:colOff>0</xdr:colOff>
                    <xdr:row>10</xdr:row>
                    <xdr:rowOff>95250</xdr:rowOff>
                  </from>
                  <to>
                    <xdr:col>1</xdr:col>
                    <xdr:colOff>57150</xdr:colOff>
                    <xdr:row>10</xdr:row>
                    <xdr:rowOff>342900</xdr:rowOff>
                  </to>
                </anchor>
              </controlPr>
            </control>
          </mc:Choice>
        </mc:AlternateContent>
        <mc:AlternateContent xmlns:mc="http://schemas.openxmlformats.org/markup-compatibility/2006">
          <mc:Choice Requires="x14">
            <control shapeId="44177" r:id="rId17" name="Check Box 145">
              <controlPr defaultSize="0" autoFill="0" autoLine="0" autoPict="0">
                <anchor moveWithCells="1">
                  <from>
                    <xdr:col>0</xdr:col>
                    <xdr:colOff>0</xdr:colOff>
                    <xdr:row>11</xdr:row>
                    <xdr:rowOff>95250</xdr:rowOff>
                  </from>
                  <to>
                    <xdr:col>1</xdr:col>
                    <xdr:colOff>171450</xdr:colOff>
                    <xdr:row>11</xdr:row>
                    <xdr:rowOff>342900</xdr:rowOff>
                  </to>
                </anchor>
              </controlPr>
            </control>
          </mc:Choice>
        </mc:AlternateContent>
        <mc:AlternateContent xmlns:mc="http://schemas.openxmlformats.org/markup-compatibility/2006">
          <mc:Choice Requires="x14">
            <control shapeId="44178" r:id="rId18" name="Check Box 146">
              <controlPr defaultSize="0" autoFill="0" autoLine="0" autoPict="0">
                <anchor moveWithCells="1">
                  <from>
                    <xdr:col>0</xdr:col>
                    <xdr:colOff>0</xdr:colOff>
                    <xdr:row>12</xdr:row>
                    <xdr:rowOff>95250</xdr:rowOff>
                  </from>
                  <to>
                    <xdr:col>1</xdr:col>
                    <xdr:colOff>590550</xdr:colOff>
                    <xdr:row>12</xdr:row>
                    <xdr:rowOff>342900</xdr:rowOff>
                  </to>
                </anchor>
              </controlPr>
            </control>
          </mc:Choice>
        </mc:AlternateContent>
        <mc:AlternateContent xmlns:mc="http://schemas.openxmlformats.org/markup-compatibility/2006">
          <mc:Choice Requires="x14">
            <control shapeId="44179" r:id="rId19" name="Check Box 147">
              <controlPr defaultSize="0" autoFill="0" autoLine="0" autoPict="0">
                <anchor moveWithCells="1">
                  <from>
                    <xdr:col>0</xdr:col>
                    <xdr:colOff>0</xdr:colOff>
                    <xdr:row>13</xdr:row>
                    <xdr:rowOff>76200</xdr:rowOff>
                  </from>
                  <to>
                    <xdr:col>1</xdr:col>
                    <xdr:colOff>57150</xdr:colOff>
                    <xdr:row>13</xdr:row>
                    <xdr:rowOff>323850</xdr:rowOff>
                  </to>
                </anchor>
              </controlPr>
            </control>
          </mc:Choice>
        </mc:AlternateContent>
        <mc:AlternateContent xmlns:mc="http://schemas.openxmlformats.org/markup-compatibility/2006">
          <mc:Choice Requires="x14">
            <control shapeId="44180" r:id="rId20" name="Check Box 148">
              <controlPr defaultSize="0" autoFill="0" autoLine="0" autoPict="0">
                <anchor moveWithCells="1">
                  <from>
                    <xdr:col>0</xdr:col>
                    <xdr:colOff>9525</xdr:colOff>
                    <xdr:row>17</xdr:row>
                    <xdr:rowOff>171450</xdr:rowOff>
                  </from>
                  <to>
                    <xdr:col>1</xdr:col>
                    <xdr:colOff>323850</xdr:colOff>
                    <xdr:row>19</xdr:row>
                    <xdr:rowOff>19050</xdr:rowOff>
                  </to>
                </anchor>
              </controlPr>
            </control>
          </mc:Choice>
        </mc:AlternateContent>
        <mc:AlternateContent xmlns:mc="http://schemas.openxmlformats.org/markup-compatibility/2006">
          <mc:Choice Requires="x14">
            <control shapeId="44181" r:id="rId21" name="Check Box 149">
              <controlPr defaultSize="0" autoFill="0" autoLine="0" autoPict="0">
                <anchor moveWithCells="1">
                  <from>
                    <xdr:col>0</xdr:col>
                    <xdr:colOff>9525</xdr:colOff>
                    <xdr:row>18</xdr:row>
                    <xdr:rowOff>171450</xdr:rowOff>
                  </from>
                  <to>
                    <xdr:col>1</xdr:col>
                    <xdr:colOff>381000</xdr:colOff>
                    <xdr:row>20</xdr:row>
                    <xdr:rowOff>19050</xdr:rowOff>
                  </to>
                </anchor>
              </controlPr>
            </control>
          </mc:Choice>
        </mc:AlternateContent>
        <mc:AlternateContent xmlns:mc="http://schemas.openxmlformats.org/markup-compatibility/2006">
          <mc:Choice Requires="x14">
            <control shapeId="44182" r:id="rId22" name="Check Box 150">
              <controlPr defaultSize="0" autoFill="0" autoLine="0" autoPict="0">
                <anchor moveWithCells="1">
                  <from>
                    <xdr:col>0</xdr:col>
                    <xdr:colOff>9525</xdr:colOff>
                    <xdr:row>19</xdr:row>
                    <xdr:rowOff>171450</xdr:rowOff>
                  </from>
                  <to>
                    <xdr:col>2</xdr:col>
                    <xdr:colOff>95250</xdr:colOff>
                    <xdr:row>21</xdr:row>
                    <xdr:rowOff>19050</xdr:rowOff>
                  </to>
                </anchor>
              </controlPr>
            </control>
          </mc:Choice>
        </mc:AlternateContent>
        <mc:AlternateContent xmlns:mc="http://schemas.openxmlformats.org/markup-compatibility/2006">
          <mc:Choice Requires="x14">
            <control shapeId="44183" r:id="rId23" name="Check Box 151">
              <controlPr defaultSize="0" autoFill="0" autoLine="0" autoPict="0">
                <anchor moveWithCells="1">
                  <from>
                    <xdr:col>0</xdr:col>
                    <xdr:colOff>9525</xdr:colOff>
                    <xdr:row>21</xdr:row>
                    <xdr:rowOff>0</xdr:rowOff>
                  </from>
                  <to>
                    <xdr:col>1</xdr:col>
                    <xdr:colOff>371475</xdr:colOff>
                    <xdr:row>22</xdr:row>
                    <xdr:rowOff>38100</xdr:rowOff>
                  </to>
                </anchor>
              </controlPr>
            </control>
          </mc:Choice>
        </mc:AlternateContent>
        <mc:AlternateContent xmlns:mc="http://schemas.openxmlformats.org/markup-compatibility/2006">
          <mc:Choice Requires="x14">
            <control shapeId="44184" r:id="rId24" name="Check Box 152">
              <controlPr defaultSize="0" autoFill="0" autoLine="0" autoPict="0">
                <anchor moveWithCells="1">
                  <from>
                    <xdr:col>0</xdr:col>
                    <xdr:colOff>9525</xdr:colOff>
                    <xdr:row>22</xdr:row>
                    <xdr:rowOff>0</xdr:rowOff>
                  </from>
                  <to>
                    <xdr:col>1</xdr:col>
                    <xdr:colOff>171450</xdr:colOff>
                    <xdr:row>23</xdr:row>
                    <xdr:rowOff>28575</xdr:rowOff>
                  </to>
                </anchor>
              </controlPr>
            </control>
          </mc:Choice>
        </mc:AlternateContent>
        <mc:AlternateContent xmlns:mc="http://schemas.openxmlformats.org/markup-compatibility/2006">
          <mc:Choice Requires="x14">
            <control shapeId="44185" r:id="rId25" name="Check Box 153">
              <controlPr defaultSize="0" autoFill="0" autoLine="0" autoPict="0">
                <anchor moveWithCells="1">
                  <from>
                    <xdr:col>0</xdr:col>
                    <xdr:colOff>9525</xdr:colOff>
                    <xdr:row>23</xdr:row>
                    <xdr:rowOff>0</xdr:rowOff>
                  </from>
                  <to>
                    <xdr:col>0</xdr:col>
                    <xdr:colOff>733425</xdr:colOff>
                    <xdr:row>24</xdr:row>
                    <xdr:rowOff>19050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9" tint="0.39997558519241921"/>
  </sheetPr>
  <dimension ref="B6:G13"/>
  <sheetViews>
    <sheetView workbookViewId="0">
      <selection activeCell="I29" sqref="I29"/>
    </sheetView>
  </sheetViews>
  <sheetFormatPr defaultRowHeight="13.5"/>
  <sheetData>
    <row r="6" spans="2:7">
      <c r="B6" s="458" t="s">
        <v>157</v>
      </c>
      <c r="C6" s="459"/>
      <c r="D6" s="459"/>
      <c r="E6" s="459"/>
      <c r="F6" s="459"/>
      <c r="G6" s="459"/>
    </row>
    <row r="7" spans="2:7">
      <c r="B7" s="459"/>
      <c r="C7" s="459"/>
      <c r="D7" s="459"/>
      <c r="E7" s="459"/>
      <c r="F7" s="459"/>
      <c r="G7" s="459"/>
    </row>
    <row r="8" spans="2:7">
      <c r="B8" s="459"/>
      <c r="C8" s="459"/>
      <c r="D8" s="459"/>
      <c r="E8" s="459"/>
      <c r="F8" s="459"/>
      <c r="G8" s="459"/>
    </row>
    <row r="9" spans="2:7">
      <c r="B9" s="459"/>
      <c r="C9" s="459"/>
      <c r="D9" s="459"/>
      <c r="E9" s="459"/>
      <c r="F9" s="459"/>
      <c r="G9" s="459"/>
    </row>
    <row r="10" spans="2:7">
      <c r="B10" s="459"/>
      <c r="C10" s="459"/>
      <c r="D10" s="459"/>
      <c r="E10" s="459"/>
      <c r="F10" s="459"/>
      <c r="G10" s="459"/>
    </row>
    <row r="11" spans="2:7">
      <c r="B11" s="459"/>
      <c r="C11" s="459"/>
      <c r="D11" s="459"/>
      <c r="E11" s="459"/>
      <c r="F11" s="459"/>
      <c r="G11" s="459"/>
    </row>
    <row r="12" spans="2:7">
      <c r="B12" s="459"/>
      <c r="C12" s="459"/>
      <c r="D12" s="459"/>
      <c r="E12" s="459"/>
      <c r="F12" s="459"/>
      <c r="G12" s="459"/>
    </row>
    <row r="13" spans="2:7">
      <c r="B13" s="459"/>
      <c r="C13" s="459"/>
      <c r="D13" s="459"/>
      <c r="E13" s="459"/>
      <c r="F13" s="459"/>
      <c r="G13" s="459"/>
    </row>
  </sheetData>
  <mergeCells count="1">
    <mergeCell ref="B6:G13"/>
  </mergeCells>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3:Z171"/>
  <sheetViews>
    <sheetView topLeftCell="M1" zoomScale="190" zoomScaleNormal="190" workbookViewId="0">
      <selection activeCell="O3" sqref="O3:O7"/>
    </sheetView>
  </sheetViews>
  <sheetFormatPr defaultRowHeight="13.5"/>
  <cols>
    <col min="1" max="1" width="13.75" customWidth="1"/>
    <col min="2" max="2" width="19.75" customWidth="1"/>
    <col min="3" max="3" width="22.75" customWidth="1"/>
    <col min="5" max="5" width="21.75" customWidth="1"/>
    <col min="6" max="6" width="16.375" customWidth="1"/>
    <col min="7" max="7" width="13.75" customWidth="1"/>
    <col min="8" max="8" width="3.125" customWidth="1"/>
    <col min="9" max="9" width="20" customWidth="1"/>
    <col min="10" max="10" width="17" customWidth="1"/>
    <col min="11" max="11" width="11.75" customWidth="1"/>
    <col min="13" max="13" width="23.375" customWidth="1"/>
    <col min="14" max="14" width="15.125" customWidth="1"/>
    <col min="15" max="15" width="18.75" customWidth="1"/>
    <col min="17" max="17" width="23.875" customWidth="1"/>
    <col min="18" max="18" width="11.25" customWidth="1"/>
    <col min="19" max="19" width="31" customWidth="1"/>
  </cols>
  <sheetData>
    <row r="3" spans="1:21">
      <c r="A3" s="3" t="s">
        <v>158</v>
      </c>
      <c r="B3" s="127" t="s">
        <v>159</v>
      </c>
      <c r="C3" s="129" t="s">
        <v>160</v>
      </c>
      <c r="E3" t="s">
        <v>161</v>
      </c>
      <c r="F3" s="127" t="s">
        <v>162</v>
      </c>
      <c r="G3" t="s">
        <v>163</v>
      </c>
      <c r="I3" t="s">
        <v>161</v>
      </c>
      <c r="J3" s="127" t="s">
        <v>164</v>
      </c>
      <c r="K3" t="s">
        <v>163</v>
      </c>
      <c r="M3" t="s">
        <v>161</v>
      </c>
      <c r="N3" s="127" t="s">
        <v>165</v>
      </c>
      <c r="Q3" t="s">
        <v>161</v>
      </c>
      <c r="R3" t="s">
        <v>163</v>
      </c>
      <c r="S3" t="str">
        <f>Q3&amp;R3</f>
        <v>殻構造義肢肩義手能動式</v>
      </c>
      <c r="U3" t="s">
        <v>166</v>
      </c>
    </row>
    <row r="4" spans="1:21">
      <c r="A4" s="3" t="s">
        <v>167</v>
      </c>
      <c r="B4" s="127" t="s">
        <v>168</v>
      </c>
      <c r="C4" s="129" t="s">
        <v>169</v>
      </c>
      <c r="E4" t="s">
        <v>170</v>
      </c>
      <c r="F4" s="127" t="s">
        <v>162</v>
      </c>
      <c r="G4" t="s">
        <v>171</v>
      </c>
      <c r="I4" t="s">
        <v>170</v>
      </c>
      <c r="J4" s="127" t="s">
        <v>164</v>
      </c>
      <c r="K4" t="s">
        <v>171</v>
      </c>
      <c r="M4" t="s">
        <v>170</v>
      </c>
      <c r="N4" s="127" t="s">
        <v>165</v>
      </c>
      <c r="O4" t="s">
        <v>172</v>
      </c>
      <c r="Q4" t="s">
        <v>161</v>
      </c>
      <c r="R4" t="s">
        <v>171</v>
      </c>
      <c r="S4" t="str">
        <f t="shared" ref="S4:S5" si="0">Q4&amp;R4</f>
        <v>殻構造義肢肩義手電動式</v>
      </c>
      <c r="U4" t="s">
        <v>173</v>
      </c>
    </row>
    <row r="5" spans="1:21">
      <c r="A5" s="44" t="s">
        <v>174</v>
      </c>
      <c r="B5" s="127" t="s">
        <v>175</v>
      </c>
      <c r="C5" s="129" t="s">
        <v>176</v>
      </c>
      <c r="E5" t="s">
        <v>177</v>
      </c>
      <c r="F5" s="127" t="s">
        <v>162</v>
      </c>
      <c r="G5" t="s">
        <v>178</v>
      </c>
      <c r="I5" t="s">
        <v>177</v>
      </c>
      <c r="J5" s="127" t="s">
        <v>164</v>
      </c>
      <c r="K5" t="s">
        <v>178</v>
      </c>
      <c r="M5" t="s">
        <v>177</v>
      </c>
      <c r="N5" s="127" t="s">
        <v>165</v>
      </c>
      <c r="O5" t="s">
        <v>179</v>
      </c>
      <c r="Q5" t="s">
        <v>161</v>
      </c>
      <c r="R5" t="s">
        <v>178</v>
      </c>
      <c r="S5" t="str">
        <f t="shared" si="0"/>
        <v>殻構造義肢肩義手その他</v>
      </c>
      <c r="U5" t="s">
        <v>180</v>
      </c>
    </row>
    <row r="6" spans="1:21">
      <c r="A6" s="3" t="s">
        <v>181</v>
      </c>
      <c r="B6" s="127" t="s">
        <v>182</v>
      </c>
      <c r="C6" s="129" t="s">
        <v>183</v>
      </c>
      <c r="E6" t="s">
        <v>184</v>
      </c>
      <c r="F6" s="127" t="s">
        <v>162</v>
      </c>
      <c r="G6" t="s">
        <v>163</v>
      </c>
      <c r="I6" t="s">
        <v>184</v>
      </c>
      <c r="J6" s="127" t="s">
        <v>164</v>
      </c>
      <c r="K6" t="s">
        <v>163</v>
      </c>
      <c r="M6" t="s">
        <v>184</v>
      </c>
      <c r="N6" s="127" t="s">
        <v>165</v>
      </c>
      <c r="O6" t="s">
        <v>185</v>
      </c>
      <c r="Q6" t="s">
        <v>170</v>
      </c>
      <c r="R6" t="s">
        <v>163</v>
      </c>
      <c r="S6" t="s">
        <v>161</v>
      </c>
      <c r="U6" t="s">
        <v>186</v>
      </c>
    </row>
    <row r="7" spans="1:21">
      <c r="A7" s="3" t="s">
        <v>187</v>
      </c>
      <c r="B7" s="127" t="s">
        <v>188</v>
      </c>
      <c r="C7" s="129" t="s">
        <v>189</v>
      </c>
      <c r="E7" t="s">
        <v>190</v>
      </c>
      <c r="F7" s="127" t="s">
        <v>162</v>
      </c>
      <c r="G7" t="s">
        <v>178</v>
      </c>
      <c r="I7" t="s">
        <v>190</v>
      </c>
      <c r="J7" s="127" t="s">
        <v>164</v>
      </c>
      <c r="K7" t="s">
        <v>178</v>
      </c>
      <c r="M7" t="s">
        <v>190</v>
      </c>
      <c r="N7" s="127" t="s">
        <v>165</v>
      </c>
      <c r="O7" t="s">
        <v>191</v>
      </c>
      <c r="Q7" t="s">
        <v>170</v>
      </c>
      <c r="R7" t="s">
        <v>171</v>
      </c>
      <c r="S7" t="str">
        <f>Q6&amp;R6</f>
        <v>殻構造義肢上腕義手能動式</v>
      </c>
      <c r="U7" t="s">
        <v>192</v>
      </c>
    </row>
    <row r="8" spans="1:21">
      <c r="A8" s="3" t="s">
        <v>193</v>
      </c>
      <c r="B8" s="127" t="s">
        <v>194</v>
      </c>
      <c r="C8" s="129" t="s">
        <v>195</v>
      </c>
      <c r="E8" t="s">
        <v>196</v>
      </c>
      <c r="F8" s="127" t="s">
        <v>162</v>
      </c>
      <c r="G8" t="s">
        <v>197</v>
      </c>
      <c r="I8" t="s">
        <v>196</v>
      </c>
      <c r="J8" s="127" t="s">
        <v>164</v>
      </c>
      <c r="K8" t="s">
        <v>197</v>
      </c>
      <c r="M8" t="s">
        <v>196</v>
      </c>
      <c r="N8" s="127" t="s">
        <v>165</v>
      </c>
      <c r="Q8" t="s">
        <v>170</v>
      </c>
      <c r="R8" t="s">
        <v>178</v>
      </c>
      <c r="S8" t="str">
        <f>Q7&amp;R7</f>
        <v>殻構造義肢上腕義手電動式</v>
      </c>
      <c r="U8" t="s">
        <v>198</v>
      </c>
    </row>
    <row r="9" spans="1:21">
      <c r="A9" s="3" t="s">
        <v>199</v>
      </c>
      <c r="B9" s="127" t="s">
        <v>200</v>
      </c>
      <c r="C9" s="129" t="s">
        <v>201</v>
      </c>
      <c r="E9" t="s">
        <v>202</v>
      </c>
      <c r="F9" s="127" t="s">
        <v>203</v>
      </c>
      <c r="G9" t="s">
        <v>204</v>
      </c>
      <c r="I9" t="s">
        <v>202</v>
      </c>
      <c r="J9" s="127" t="s">
        <v>205</v>
      </c>
      <c r="K9" t="s">
        <v>204</v>
      </c>
      <c r="M9" t="s">
        <v>202</v>
      </c>
      <c r="N9" s="127" t="s">
        <v>165</v>
      </c>
      <c r="Q9" t="s">
        <v>177</v>
      </c>
      <c r="R9" t="s">
        <v>163</v>
      </c>
      <c r="S9" t="str">
        <f>Q8&amp;R8</f>
        <v>殻構造義肢上腕義手その他</v>
      </c>
      <c r="U9" t="s">
        <v>206</v>
      </c>
    </row>
    <row r="10" spans="1:21">
      <c r="A10" s="3" t="s">
        <v>207</v>
      </c>
      <c r="B10" s="127" t="s">
        <v>200</v>
      </c>
      <c r="C10" s="130" t="s">
        <v>208</v>
      </c>
      <c r="E10" t="s">
        <v>209</v>
      </c>
      <c r="F10" s="127" t="s">
        <v>210</v>
      </c>
      <c r="G10" t="s">
        <v>211</v>
      </c>
      <c r="I10" t="s">
        <v>209</v>
      </c>
      <c r="J10" s="127" t="s">
        <v>212</v>
      </c>
      <c r="K10" t="s">
        <v>211</v>
      </c>
      <c r="M10" t="s">
        <v>209</v>
      </c>
      <c r="N10" s="127" t="s">
        <v>213</v>
      </c>
      <c r="Q10" t="s">
        <v>177</v>
      </c>
      <c r="R10" t="s">
        <v>171</v>
      </c>
      <c r="S10" t="s">
        <v>170</v>
      </c>
      <c r="U10" t="s">
        <v>214</v>
      </c>
    </row>
    <row r="11" spans="1:21">
      <c r="A11" s="3" t="s">
        <v>215</v>
      </c>
      <c r="B11" s="127" t="s">
        <v>200</v>
      </c>
      <c r="C11" s="130" t="s">
        <v>216</v>
      </c>
      <c r="E11" t="s">
        <v>217</v>
      </c>
      <c r="F11" s="127" t="s">
        <v>218</v>
      </c>
      <c r="G11" t="s">
        <v>219</v>
      </c>
      <c r="I11" t="s">
        <v>217</v>
      </c>
      <c r="J11" s="127" t="s">
        <v>220</v>
      </c>
      <c r="K11" t="s">
        <v>219</v>
      </c>
      <c r="M11" t="s">
        <v>217</v>
      </c>
      <c r="N11" s="127" t="s">
        <v>213</v>
      </c>
      <c r="Q11" t="s">
        <v>177</v>
      </c>
      <c r="R11" t="s">
        <v>178</v>
      </c>
      <c r="S11" t="str">
        <f>Q9&amp;R9</f>
        <v>殻構造義肢肘義手能動式</v>
      </c>
      <c r="U11" t="s">
        <v>221</v>
      </c>
    </row>
    <row r="12" spans="1:21">
      <c r="C12" s="130" t="s">
        <v>222</v>
      </c>
      <c r="E12" t="s">
        <v>223</v>
      </c>
      <c r="F12" s="127" t="s">
        <v>218</v>
      </c>
      <c r="G12" t="s">
        <v>204</v>
      </c>
      <c r="I12" t="s">
        <v>223</v>
      </c>
      <c r="J12" s="127" t="s">
        <v>220</v>
      </c>
      <c r="K12" t="s">
        <v>204</v>
      </c>
      <c r="M12" t="s">
        <v>223</v>
      </c>
      <c r="N12" s="127" t="s">
        <v>213</v>
      </c>
      <c r="Q12" t="s">
        <v>184</v>
      </c>
      <c r="R12" t="s">
        <v>163</v>
      </c>
      <c r="S12" t="str">
        <f>Q10&amp;R10</f>
        <v>殻構造義肢肘義手電動式</v>
      </c>
      <c r="U12" t="s">
        <v>224</v>
      </c>
    </row>
    <row r="13" spans="1:21">
      <c r="C13" s="130" t="s">
        <v>225</v>
      </c>
      <c r="E13" t="s">
        <v>226</v>
      </c>
      <c r="F13" s="127" t="s">
        <v>227</v>
      </c>
      <c r="G13" t="s">
        <v>228</v>
      </c>
      <c r="I13" t="s">
        <v>226</v>
      </c>
      <c r="J13" s="127" t="s">
        <v>229</v>
      </c>
      <c r="K13" t="s">
        <v>228</v>
      </c>
      <c r="M13" t="s">
        <v>226</v>
      </c>
      <c r="N13" s="127" t="s">
        <v>213</v>
      </c>
      <c r="Q13" t="s">
        <v>184</v>
      </c>
      <c r="R13" t="s">
        <v>171</v>
      </c>
      <c r="S13" t="str">
        <f>Q11&amp;R11</f>
        <v>殻構造義肢肘義手その他</v>
      </c>
      <c r="U13" t="s">
        <v>230</v>
      </c>
    </row>
    <row r="14" spans="1:21">
      <c r="C14" s="130" t="s">
        <v>231</v>
      </c>
      <c r="E14" t="s">
        <v>232</v>
      </c>
      <c r="F14" s="127" t="s">
        <v>233</v>
      </c>
      <c r="G14" t="s">
        <v>234</v>
      </c>
      <c r="I14" t="s">
        <v>232</v>
      </c>
      <c r="J14" s="127" t="s">
        <v>235</v>
      </c>
      <c r="K14" t="s">
        <v>234</v>
      </c>
      <c r="M14" t="s">
        <v>232</v>
      </c>
      <c r="N14" s="127" t="s">
        <v>213</v>
      </c>
      <c r="Q14" t="s">
        <v>184</v>
      </c>
      <c r="R14" t="s">
        <v>178</v>
      </c>
      <c r="S14" t="s">
        <v>177</v>
      </c>
      <c r="U14" t="s">
        <v>236</v>
      </c>
    </row>
    <row r="15" spans="1:21">
      <c r="C15" s="130" t="s">
        <v>237</v>
      </c>
      <c r="E15" t="s">
        <v>238</v>
      </c>
      <c r="F15" s="127" t="s">
        <v>239</v>
      </c>
      <c r="G15" t="s">
        <v>240</v>
      </c>
      <c r="I15" t="s">
        <v>238</v>
      </c>
      <c r="J15" s="127" t="s">
        <v>241</v>
      </c>
      <c r="K15" t="s">
        <v>240</v>
      </c>
      <c r="M15" t="s">
        <v>238</v>
      </c>
      <c r="N15" s="127" t="s">
        <v>213</v>
      </c>
      <c r="Q15" t="s">
        <v>190</v>
      </c>
      <c r="R15" t="s">
        <v>163</v>
      </c>
      <c r="S15" t="str">
        <f>Q12&amp;R12</f>
        <v>殻構造義肢前腕義手能動式</v>
      </c>
      <c r="U15" t="s">
        <v>242</v>
      </c>
    </row>
    <row r="16" spans="1:21">
      <c r="C16" s="130" t="s">
        <v>243</v>
      </c>
      <c r="E16" t="s">
        <v>244</v>
      </c>
      <c r="F16" s="127" t="s">
        <v>245</v>
      </c>
      <c r="G16" t="s">
        <v>246</v>
      </c>
      <c r="I16" t="s">
        <v>247</v>
      </c>
      <c r="J16" s="127" t="s">
        <v>248</v>
      </c>
      <c r="K16" t="s">
        <v>246</v>
      </c>
      <c r="M16" t="s">
        <v>247</v>
      </c>
      <c r="N16" s="127" t="s">
        <v>213</v>
      </c>
      <c r="Q16" t="s">
        <v>190</v>
      </c>
      <c r="R16" t="s">
        <v>171</v>
      </c>
      <c r="S16" t="str">
        <f>Q13&amp;R13</f>
        <v>殻構造義肢前腕義手電動式</v>
      </c>
      <c r="U16" t="s">
        <v>249</v>
      </c>
    </row>
    <row r="17" spans="3:21">
      <c r="C17" s="129" t="s">
        <v>160</v>
      </c>
      <c r="E17" t="s">
        <v>158</v>
      </c>
      <c r="F17" s="127"/>
      <c r="G17" t="s">
        <v>204</v>
      </c>
      <c r="I17" t="s">
        <v>250</v>
      </c>
      <c r="J17" s="127" t="s">
        <v>251</v>
      </c>
      <c r="K17" t="s">
        <v>204</v>
      </c>
      <c r="M17" t="s">
        <v>250</v>
      </c>
      <c r="N17" s="127" t="s">
        <v>165</v>
      </c>
      <c r="Q17" t="s">
        <v>190</v>
      </c>
      <c r="R17" t="s">
        <v>178</v>
      </c>
      <c r="S17" t="str">
        <f>Q14&amp;R14</f>
        <v>殻構造義肢前腕義手その他</v>
      </c>
      <c r="U17" t="s">
        <v>252</v>
      </c>
    </row>
    <row r="18" spans="3:21">
      <c r="C18" s="129" t="s">
        <v>169</v>
      </c>
      <c r="E18" t="s">
        <v>250</v>
      </c>
      <c r="F18" s="127" t="s">
        <v>253</v>
      </c>
      <c r="G18" t="s">
        <v>254</v>
      </c>
      <c r="I18" t="s">
        <v>255</v>
      </c>
      <c r="J18" s="127" t="s">
        <v>251</v>
      </c>
      <c r="K18" t="s">
        <v>254</v>
      </c>
      <c r="M18" t="s">
        <v>255</v>
      </c>
      <c r="N18" s="127" t="s">
        <v>165</v>
      </c>
      <c r="Q18" t="s">
        <v>196</v>
      </c>
      <c r="R18" t="s">
        <v>163</v>
      </c>
      <c r="S18" t="s">
        <v>184</v>
      </c>
      <c r="U18" t="s">
        <v>256</v>
      </c>
    </row>
    <row r="19" spans="3:21">
      <c r="C19" s="129" t="s">
        <v>176</v>
      </c>
      <c r="E19" t="s">
        <v>255</v>
      </c>
      <c r="F19" s="127" t="s">
        <v>253</v>
      </c>
      <c r="G19" t="s">
        <v>257</v>
      </c>
      <c r="I19" t="s">
        <v>258</v>
      </c>
      <c r="J19" s="127" t="s">
        <v>251</v>
      </c>
      <c r="K19" t="s">
        <v>257</v>
      </c>
      <c r="M19" t="s">
        <v>258</v>
      </c>
      <c r="N19" s="127" t="s">
        <v>165</v>
      </c>
      <c r="Q19" t="s">
        <v>196</v>
      </c>
      <c r="R19" t="s">
        <v>171</v>
      </c>
      <c r="S19" t="str">
        <f>Q15&amp;R15</f>
        <v>殻構造義肢手義手能動式</v>
      </c>
      <c r="U19" t="s">
        <v>259</v>
      </c>
    </row>
    <row r="20" spans="3:21">
      <c r="C20" s="129" t="s">
        <v>183</v>
      </c>
      <c r="E20" t="s">
        <v>258</v>
      </c>
      <c r="F20" s="127" t="s">
        <v>253</v>
      </c>
      <c r="G20" t="s">
        <v>260</v>
      </c>
      <c r="I20" t="s">
        <v>261</v>
      </c>
      <c r="J20" s="127" t="s">
        <v>251</v>
      </c>
      <c r="K20" t="s">
        <v>260</v>
      </c>
      <c r="M20" t="s">
        <v>261</v>
      </c>
      <c r="N20" s="127" t="s">
        <v>165</v>
      </c>
      <c r="Q20" t="s">
        <v>196</v>
      </c>
      <c r="R20" t="s">
        <v>178</v>
      </c>
      <c r="S20" t="str">
        <f>Q16&amp;R16</f>
        <v>殻構造義肢手義手電動式</v>
      </c>
      <c r="U20" t="s">
        <v>262</v>
      </c>
    </row>
    <row r="21" spans="3:21">
      <c r="C21" s="130" t="s">
        <v>208</v>
      </c>
      <c r="E21" t="s">
        <v>261</v>
      </c>
      <c r="F21" s="127" t="s">
        <v>253</v>
      </c>
      <c r="G21" t="s">
        <v>263</v>
      </c>
      <c r="I21" t="s">
        <v>264</v>
      </c>
      <c r="J21" s="127" t="s">
        <v>265</v>
      </c>
      <c r="K21" t="s">
        <v>263</v>
      </c>
      <c r="M21" t="s">
        <v>264</v>
      </c>
      <c r="N21" s="127" t="s">
        <v>213</v>
      </c>
      <c r="Q21" t="s">
        <v>202</v>
      </c>
      <c r="R21" t="s">
        <v>163</v>
      </c>
      <c r="S21" t="str">
        <f>Q17&amp;R17</f>
        <v>殻構造義肢手義手その他</v>
      </c>
      <c r="U21" t="s">
        <v>266</v>
      </c>
    </row>
    <row r="22" spans="3:21">
      <c r="C22" s="130" t="s">
        <v>216</v>
      </c>
      <c r="E22" t="s">
        <v>264</v>
      </c>
      <c r="F22" s="127" t="s">
        <v>267</v>
      </c>
      <c r="G22" t="s">
        <v>197</v>
      </c>
      <c r="I22" t="s">
        <v>268</v>
      </c>
      <c r="J22" s="127" t="s">
        <v>269</v>
      </c>
      <c r="K22" t="s">
        <v>197</v>
      </c>
      <c r="M22" t="s">
        <v>268</v>
      </c>
      <c r="N22" s="127" t="s">
        <v>213</v>
      </c>
      <c r="Q22" t="s">
        <v>202</v>
      </c>
      <c r="R22" t="s">
        <v>178</v>
      </c>
      <c r="S22" t="s">
        <v>190</v>
      </c>
      <c r="U22" t="s">
        <v>270</v>
      </c>
    </row>
    <row r="23" spans="3:21">
      <c r="C23" s="130" t="s">
        <v>222</v>
      </c>
      <c r="E23" t="s">
        <v>268</v>
      </c>
      <c r="F23" s="127" t="s">
        <v>271</v>
      </c>
      <c r="G23" t="s">
        <v>163</v>
      </c>
      <c r="I23" t="s">
        <v>272</v>
      </c>
      <c r="J23" s="127" t="s">
        <v>269</v>
      </c>
      <c r="K23" t="s">
        <v>163</v>
      </c>
      <c r="M23" t="s">
        <v>272</v>
      </c>
      <c r="N23" s="127" t="s">
        <v>213</v>
      </c>
      <c r="Q23" t="s">
        <v>209</v>
      </c>
      <c r="R23" t="s">
        <v>273</v>
      </c>
      <c r="S23" t="str">
        <f>Q18&amp;R18</f>
        <v>殻構造義肢手部義手能動式</v>
      </c>
      <c r="U23" t="s">
        <v>274</v>
      </c>
    </row>
    <row r="24" spans="3:21">
      <c r="C24" s="130" t="s">
        <v>225</v>
      </c>
      <c r="E24" t="s">
        <v>272</v>
      </c>
      <c r="F24" s="127" t="s">
        <v>271</v>
      </c>
      <c r="G24" t="s">
        <v>178</v>
      </c>
      <c r="I24" t="s">
        <v>275</v>
      </c>
      <c r="J24" s="127" t="s">
        <v>276</v>
      </c>
      <c r="K24" t="s">
        <v>178</v>
      </c>
      <c r="M24" t="s">
        <v>275</v>
      </c>
      <c r="N24" s="127" t="s">
        <v>213</v>
      </c>
      <c r="Q24" t="s">
        <v>217</v>
      </c>
      <c r="R24" t="s">
        <v>204</v>
      </c>
      <c r="S24" t="str">
        <f>Q19&amp;R19</f>
        <v>殻構造義肢手部義手電動式</v>
      </c>
      <c r="U24" t="s">
        <v>277</v>
      </c>
    </row>
    <row r="25" spans="3:21">
      <c r="C25" s="130" t="s">
        <v>231</v>
      </c>
      <c r="E25" t="s">
        <v>275</v>
      </c>
      <c r="F25" s="127" t="s">
        <v>278</v>
      </c>
      <c r="G25" t="s">
        <v>197</v>
      </c>
      <c r="I25" t="s">
        <v>279</v>
      </c>
      <c r="J25" s="127" t="s">
        <v>280</v>
      </c>
      <c r="K25" t="s">
        <v>197</v>
      </c>
      <c r="M25" t="s">
        <v>279</v>
      </c>
      <c r="N25" s="127" t="s">
        <v>213</v>
      </c>
      <c r="Q25" t="s">
        <v>217</v>
      </c>
      <c r="R25" t="s">
        <v>211</v>
      </c>
      <c r="S25" t="str">
        <f>Q20&amp;R20</f>
        <v>殻構造義肢手部義手その他</v>
      </c>
      <c r="U25" t="s">
        <v>281</v>
      </c>
    </row>
    <row r="26" spans="3:21">
      <c r="C26" s="129" t="s">
        <v>282</v>
      </c>
      <c r="E26" t="s">
        <v>283</v>
      </c>
      <c r="F26" s="127" t="s">
        <v>284</v>
      </c>
      <c r="G26" t="s">
        <v>204</v>
      </c>
      <c r="I26" t="s">
        <v>285</v>
      </c>
      <c r="J26" s="127" t="s">
        <v>286</v>
      </c>
      <c r="K26" t="s">
        <v>204</v>
      </c>
      <c r="M26" t="s">
        <v>285</v>
      </c>
      <c r="N26" s="127" t="s">
        <v>165</v>
      </c>
      <c r="Q26" t="s">
        <v>217</v>
      </c>
      <c r="R26" t="s">
        <v>219</v>
      </c>
      <c r="S26" t="s">
        <v>196</v>
      </c>
      <c r="U26" t="s">
        <v>287</v>
      </c>
    </row>
    <row r="27" spans="3:21">
      <c r="C27" s="129" t="s">
        <v>288</v>
      </c>
      <c r="E27" t="s">
        <v>167</v>
      </c>
      <c r="F27" s="127"/>
      <c r="G27" t="s">
        <v>211</v>
      </c>
      <c r="I27" t="s">
        <v>289</v>
      </c>
      <c r="J27" s="127" t="s">
        <v>286</v>
      </c>
      <c r="K27" t="s">
        <v>211</v>
      </c>
      <c r="M27" t="s">
        <v>289</v>
      </c>
      <c r="N27" s="127" t="s">
        <v>165</v>
      </c>
      <c r="Q27" t="s">
        <v>223</v>
      </c>
      <c r="R27" t="s">
        <v>204</v>
      </c>
      <c r="S27" t="str">
        <f>Q21&amp;R21</f>
        <v>殻構造義肢手指義手能動式</v>
      </c>
      <c r="U27" t="s">
        <v>290</v>
      </c>
    </row>
    <row r="28" spans="3:21">
      <c r="C28" s="129" t="s">
        <v>291</v>
      </c>
      <c r="E28" t="s">
        <v>285</v>
      </c>
      <c r="F28" s="127" t="s">
        <v>292</v>
      </c>
      <c r="G28" t="s">
        <v>219</v>
      </c>
      <c r="I28" t="s">
        <v>293</v>
      </c>
      <c r="J28" s="127" t="s">
        <v>286</v>
      </c>
      <c r="K28" t="s">
        <v>219</v>
      </c>
      <c r="M28" t="s">
        <v>293</v>
      </c>
      <c r="N28" s="127" t="s">
        <v>165</v>
      </c>
      <c r="Q28" t="s">
        <v>223</v>
      </c>
      <c r="R28" t="s">
        <v>211</v>
      </c>
      <c r="S28" t="str">
        <f>Q22&amp;R22</f>
        <v>殻構造義肢手指義手その他</v>
      </c>
      <c r="U28" t="s">
        <v>294</v>
      </c>
    </row>
    <row r="29" spans="3:21">
      <c r="C29" s="129" t="s">
        <v>295</v>
      </c>
      <c r="E29" t="s">
        <v>289</v>
      </c>
      <c r="F29" s="127" t="s">
        <v>292</v>
      </c>
      <c r="G29" t="s">
        <v>204</v>
      </c>
      <c r="I29" t="s">
        <v>296</v>
      </c>
      <c r="J29" s="127" t="s">
        <v>286</v>
      </c>
      <c r="K29" t="s">
        <v>204</v>
      </c>
      <c r="M29" t="s">
        <v>296</v>
      </c>
      <c r="N29" s="127" t="s">
        <v>165</v>
      </c>
      <c r="Q29" t="s">
        <v>223</v>
      </c>
      <c r="R29" t="s">
        <v>219</v>
      </c>
      <c r="S29" t="s">
        <v>202</v>
      </c>
      <c r="U29" t="s">
        <v>297</v>
      </c>
    </row>
    <row r="30" spans="3:21">
      <c r="C30" s="129" t="s">
        <v>298</v>
      </c>
      <c r="E30" t="s">
        <v>293</v>
      </c>
      <c r="F30" s="127" t="s">
        <v>292</v>
      </c>
      <c r="G30" t="s">
        <v>228</v>
      </c>
      <c r="I30" t="s">
        <v>299</v>
      </c>
      <c r="J30" s="127" t="s">
        <v>286</v>
      </c>
      <c r="K30" t="s">
        <v>228</v>
      </c>
      <c r="M30" t="s">
        <v>299</v>
      </c>
      <c r="N30" s="127" t="s">
        <v>165</v>
      </c>
      <c r="Q30" t="s">
        <v>226</v>
      </c>
      <c r="R30" t="s">
        <v>204</v>
      </c>
      <c r="S30" t="str">
        <f>Q23&amp;R23</f>
        <v>殻構造義肢股義足※</v>
      </c>
      <c r="U30" t="s">
        <v>300</v>
      </c>
    </row>
    <row r="31" spans="3:21">
      <c r="C31" s="130" t="s">
        <v>197</v>
      </c>
      <c r="E31" t="s">
        <v>296</v>
      </c>
      <c r="F31" s="127" t="s">
        <v>292</v>
      </c>
      <c r="G31" t="s">
        <v>234</v>
      </c>
      <c r="I31" t="s">
        <v>301</v>
      </c>
      <c r="J31" s="127" t="s">
        <v>286</v>
      </c>
      <c r="K31" t="s">
        <v>234</v>
      </c>
      <c r="M31" t="s">
        <v>301</v>
      </c>
      <c r="N31" s="127" t="s">
        <v>165</v>
      </c>
      <c r="Q31" t="s">
        <v>226</v>
      </c>
      <c r="R31" t="s">
        <v>228</v>
      </c>
      <c r="S31" t="s">
        <v>209</v>
      </c>
      <c r="U31" t="s">
        <v>302</v>
      </c>
    </row>
    <row r="32" spans="3:21">
      <c r="C32" s="129" t="s">
        <v>303</v>
      </c>
      <c r="E32" t="s">
        <v>304</v>
      </c>
      <c r="F32" s="127" t="s">
        <v>292</v>
      </c>
      <c r="G32" t="s">
        <v>240</v>
      </c>
      <c r="I32" t="s">
        <v>305</v>
      </c>
      <c r="J32" s="127" t="s">
        <v>286</v>
      </c>
      <c r="K32" t="s">
        <v>240</v>
      </c>
      <c r="M32" t="s">
        <v>305</v>
      </c>
      <c r="N32" s="127" t="s">
        <v>165</v>
      </c>
      <c r="Q32" t="s">
        <v>226</v>
      </c>
      <c r="R32" t="s">
        <v>234</v>
      </c>
      <c r="S32" t="str">
        <f>Q24&amp;R24</f>
        <v>殻構造義肢大腿義足差込式</v>
      </c>
      <c r="U32" t="s">
        <v>306</v>
      </c>
    </row>
    <row r="33" spans="3:21">
      <c r="C33" s="129" t="s">
        <v>307</v>
      </c>
      <c r="E33" t="s">
        <v>174</v>
      </c>
      <c r="F33" s="127"/>
      <c r="G33" t="s">
        <v>246</v>
      </c>
      <c r="I33" t="s">
        <v>308</v>
      </c>
      <c r="J33" s="127" t="s">
        <v>286</v>
      </c>
      <c r="K33" t="s">
        <v>246</v>
      </c>
      <c r="M33" t="s">
        <v>308</v>
      </c>
      <c r="N33" s="127" t="s">
        <v>165</v>
      </c>
      <c r="Q33" t="s">
        <v>226</v>
      </c>
      <c r="R33" t="s">
        <v>240</v>
      </c>
      <c r="S33" t="str">
        <f>Q25&amp;R25</f>
        <v>殻構造義肢大腿義足ライナー式</v>
      </c>
      <c r="U33" t="s">
        <v>309</v>
      </c>
    </row>
    <row r="34" spans="3:21">
      <c r="C34" s="129" t="s">
        <v>310</v>
      </c>
      <c r="E34" t="s">
        <v>311</v>
      </c>
      <c r="F34" s="127" t="s">
        <v>292</v>
      </c>
      <c r="G34" t="s">
        <v>204</v>
      </c>
      <c r="I34" t="s">
        <v>312</v>
      </c>
      <c r="J34" s="127" t="s">
        <v>286</v>
      </c>
      <c r="K34" t="s">
        <v>204</v>
      </c>
      <c r="M34" t="s">
        <v>312</v>
      </c>
      <c r="N34" s="127" t="s">
        <v>165</v>
      </c>
      <c r="Q34" t="s">
        <v>226</v>
      </c>
      <c r="R34" t="s">
        <v>246</v>
      </c>
      <c r="S34" t="str">
        <f>Q26&amp;R26</f>
        <v>殻構造義肢大腿義足吸着式</v>
      </c>
      <c r="U34" t="s">
        <v>313</v>
      </c>
    </row>
    <row r="35" spans="3:21">
      <c r="C35" s="129" t="s">
        <v>314</v>
      </c>
      <c r="E35" t="s">
        <v>181</v>
      </c>
      <c r="F35" s="127"/>
      <c r="G35" t="s">
        <v>254</v>
      </c>
      <c r="I35" t="s">
        <v>315</v>
      </c>
      <c r="J35" s="127" t="s">
        <v>286</v>
      </c>
      <c r="K35" t="s">
        <v>254</v>
      </c>
      <c r="M35" t="s">
        <v>315</v>
      </c>
      <c r="N35" s="127" t="s">
        <v>165</v>
      </c>
      <c r="Q35" t="s">
        <v>232</v>
      </c>
      <c r="R35" t="s">
        <v>204</v>
      </c>
      <c r="S35" t="s">
        <v>217</v>
      </c>
      <c r="U35" t="s">
        <v>316</v>
      </c>
    </row>
    <row r="36" spans="3:21">
      <c r="C36" s="129" t="s">
        <v>317</v>
      </c>
      <c r="E36" t="s">
        <v>305</v>
      </c>
      <c r="F36" s="127" t="s">
        <v>292</v>
      </c>
      <c r="G36" t="s">
        <v>197</v>
      </c>
      <c r="I36" t="s">
        <v>318</v>
      </c>
      <c r="J36" s="127" t="s">
        <v>286</v>
      </c>
      <c r="K36" t="s">
        <v>197</v>
      </c>
      <c r="M36" t="s">
        <v>318</v>
      </c>
      <c r="N36" s="127" t="s">
        <v>165</v>
      </c>
      <c r="Q36" t="s">
        <v>232</v>
      </c>
      <c r="R36" t="s">
        <v>254</v>
      </c>
      <c r="S36" t="str">
        <f>Q27&amp;R27</f>
        <v>殻構造義肢膝義足差込式</v>
      </c>
      <c r="U36" t="s">
        <v>319</v>
      </c>
    </row>
    <row r="37" spans="3:21">
      <c r="C37" s="129" t="s">
        <v>320</v>
      </c>
      <c r="E37" t="s">
        <v>308</v>
      </c>
      <c r="F37" s="127" t="s">
        <v>292</v>
      </c>
      <c r="I37" t="s">
        <v>321</v>
      </c>
      <c r="J37" s="127" t="s">
        <v>286</v>
      </c>
      <c r="M37" t="s">
        <v>321</v>
      </c>
      <c r="N37" s="127" t="s">
        <v>165</v>
      </c>
      <c r="Q37" t="s">
        <v>238</v>
      </c>
      <c r="R37" t="s">
        <v>257</v>
      </c>
      <c r="S37" t="str">
        <f>Q28&amp;R28</f>
        <v>殻構造義肢膝義足ライナー式</v>
      </c>
      <c r="U37" t="s">
        <v>322</v>
      </c>
    </row>
    <row r="38" spans="3:21">
      <c r="C38" s="129" t="s">
        <v>323</v>
      </c>
      <c r="E38" t="s">
        <v>312</v>
      </c>
      <c r="F38" s="127" t="s">
        <v>292</v>
      </c>
      <c r="I38" t="s">
        <v>324</v>
      </c>
      <c r="J38" s="127" t="s">
        <v>286</v>
      </c>
      <c r="K38" t="s">
        <v>325</v>
      </c>
      <c r="M38" t="s">
        <v>324</v>
      </c>
      <c r="N38" s="127" t="s">
        <v>165</v>
      </c>
      <c r="Q38" t="s">
        <v>238</v>
      </c>
      <c r="R38" t="s">
        <v>260</v>
      </c>
      <c r="S38" t="str">
        <f>Q29&amp;R29</f>
        <v>殻構造義肢膝義足吸着式</v>
      </c>
      <c r="U38" t="s">
        <v>326</v>
      </c>
    </row>
    <row r="39" spans="3:21">
      <c r="C39" s="129" t="s">
        <v>327</v>
      </c>
      <c r="E39" t="s">
        <v>315</v>
      </c>
      <c r="F39" s="127" t="s">
        <v>292</v>
      </c>
      <c r="I39" t="s">
        <v>328</v>
      </c>
      <c r="J39" s="127" t="s">
        <v>286</v>
      </c>
      <c r="K39" t="s">
        <v>329</v>
      </c>
      <c r="M39" t="s">
        <v>328</v>
      </c>
      <c r="N39" s="127" t="s">
        <v>165</v>
      </c>
      <c r="Q39" t="s">
        <v>238</v>
      </c>
      <c r="R39" t="s">
        <v>263</v>
      </c>
      <c r="S39" t="s">
        <v>223</v>
      </c>
      <c r="U39" t="s">
        <v>330</v>
      </c>
    </row>
    <row r="40" spans="3:21">
      <c r="C40" s="129" t="s">
        <v>331</v>
      </c>
      <c r="E40" t="s">
        <v>332</v>
      </c>
      <c r="F40" s="127" t="s">
        <v>292</v>
      </c>
      <c r="I40" t="s">
        <v>333</v>
      </c>
      <c r="J40" s="127" t="s">
        <v>286</v>
      </c>
      <c r="K40" t="s">
        <v>334</v>
      </c>
      <c r="M40" t="s">
        <v>333</v>
      </c>
      <c r="N40" s="127" t="s">
        <v>165</v>
      </c>
      <c r="Q40" t="s">
        <v>247</v>
      </c>
      <c r="R40" t="s">
        <v>273</v>
      </c>
      <c r="S40" t="str">
        <f>Q30&amp;R30</f>
        <v>殻構造義肢下腿義足差込式</v>
      </c>
      <c r="U40" t="s">
        <v>335</v>
      </c>
    </row>
    <row r="41" spans="3:21">
      <c r="C41" s="129" t="s">
        <v>336</v>
      </c>
      <c r="E41" t="s">
        <v>187</v>
      </c>
      <c r="F41" s="127"/>
      <c r="I41" t="s">
        <v>337</v>
      </c>
      <c r="J41" s="127" t="s">
        <v>286</v>
      </c>
      <c r="K41" t="s">
        <v>338</v>
      </c>
      <c r="M41" t="s">
        <v>337</v>
      </c>
      <c r="N41" s="127" t="s">
        <v>165</v>
      </c>
      <c r="Q41" t="s">
        <v>250</v>
      </c>
      <c r="R41" t="s">
        <v>163</v>
      </c>
      <c r="S41" t="str">
        <f>Q31&amp;R31</f>
        <v>殻構造義肢下腿義足PTB式</v>
      </c>
      <c r="U41" t="s">
        <v>339</v>
      </c>
    </row>
    <row r="42" spans="3:21">
      <c r="C42" s="129" t="s">
        <v>340</v>
      </c>
      <c r="E42" t="s">
        <v>321</v>
      </c>
      <c r="F42" s="127" t="s">
        <v>292</v>
      </c>
      <c r="I42" t="s">
        <v>341</v>
      </c>
      <c r="J42" s="127" t="s">
        <v>286</v>
      </c>
      <c r="K42" t="s">
        <v>342</v>
      </c>
      <c r="M42" t="s">
        <v>341</v>
      </c>
      <c r="N42" s="127" t="s">
        <v>165</v>
      </c>
      <c r="Q42" t="s">
        <v>250</v>
      </c>
      <c r="R42" t="s">
        <v>178</v>
      </c>
      <c r="S42" t="str">
        <f>Q32&amp;R32</f>
        <v>殻構造義肢下腿義足PTS式</v>
      </c>
      <c r="U42" t="s">
        <v>343</v>
      </c>
    </row>
    <row r="43" spans="3:21">
      <c r="C43" s="130" t="s">
        <v>197</v>
      </c>
      <c r="E43" t="s">
        <v>324</v>
      </c>
      <c r="F43" s="127" t="s">
        <v>292</v>
      </c>
      <c r="I43" t="s">
        <v>344</v>
      </c>
      <c r="J43" s="127" t="s">
        <v>345</v>
      </c>
      <c r="M43" t="s">
        <v>344</v>
      </c>
      <c r="N43" s="127" t="s">
        <v>165</v>
      </c>
      <c r="Q43" t="s">
        <v>255</v>
      </c>
      <c r="R43" t="s">
        <v>163</v>
      </c>
      <c r="S43" t="str">
        <f>Q33&amp;R33</f>
        <v>殻構造義肢下腿義足KBM式</v>
      </c>
      <c r="U43" t="s">
        <v>346</v>
      </c>
    </row>
    <row r="44" spans="3:21">
      <c r="E44" t="s">
        <v>328</v>
      </c>
      <c r="F44" s="127" t="s">
        <v>292</v>
      </c>
      <c r="J44" s="127"/>
      <c r="Q44" t="s">
        <v>255</v>
      </c>
      <c r="R44" t="s">
        <v>178</v>
      </c>
      <c r="S44" t="str">
        <f>Q34&amp;R34</f>
        <v>殻構造義肢下腿義足TSB式</v>
      </c>
      <c r="U44" t="s">
        <v>347</v>
      </c>
    </row>
    <row r="45" spans="3:21">
      <c r="E45" t="s">
        <v>333</v>
      </c>
      <c r="F45" s="127" t="s">
        <v>292</v>
      </c>
      <c r="J45" s="127"/>
      <c r="Q45" t="s">
        <v>258</v>
      </c>
      <c r="R45" t="s">
        <v>163</v>
      </c>
      <c r="S45" t="s">
        <v>226</v>
      </c>
      <c r="U45" t="s">
        <v>348</v>
      </c>
    </row>
    <row r="46" spans="3:21">
      <c r="E46" t="s">
        <v>337</v>
      </c>
      <c r="F46" s="127" t="s">
        <v>292</v>
      </c>
      <c r="J46" s="127"/>
      <c r="Q46" t="s">
        <v>258</v>
      </c>
      <c r="R46" t="s">
        <v>178</v>
      </c>
      <c r="S46" t="str">
        <f>Q35&amp;R35</f>
        <v>殻構造義肢サイム義足差込式</v>
      </c>
      <c r="U46" t="s">
        <v>349</v>
      </c>
    </row>
    <row r="47" spans="3:21">
      <c r="E47" t="s">
        <v>350</v>
      </c>
      <c r="F47" s="127" t="s">
        <v>292</v>
      </c>
      <c r="J47" s="127"/>
      <c r="Q47" t="s">
        <v>261</v>
      </c>
      <c r="R47" t="s">
        <v>163</v>
      </c>
      <c r="S47" t="str">
        <f>Q36&amp;R36</f>
        <v>殻構造義肢サイム義足有窓式</v>
      </c>
      <c r="U47" t="s">
        <v>351</v>
      </c>
    </row>
    <row r="48" spans="3:21">
      <c r="E48" t="s">
        <v>193</v>
      </c>
      <c r="F48" s="127"/>
      <c r="Q48" t="s">
        <v>261</v>
      </c>
      <c r="R48" t="s">
        <v>178</v>
      </c>
      <c r="S48" t="s">
        <v>232</v>
      </c>
      <c r="U48" t="s">
        <v>352</v>
      </c>
    </row>
    <row r="49" spans="5:21">
      <c r="E49" t="s">
        <v>353</v>
      </c>
      <c r="F49" s="127" t="s">
        <v>292</v>
      </c>
      <c r="Q49" t="s">
        <v>264</v>
      </c>
      <c r="R49" t="s">
        <v>273</v>
      </c>
      <c r="S49" t="str">
        <f>Q37&amp;R37</f>
        <v>殻構造義肢足根中足義足足袋式</v>
      </c>
      <c r="U49" t="s">
        <v>354</v>
      </c>
    </row>
    <row r="50" spans="5:21">
      <c r="E50" s="131" t="s">
        <v>199</v>
      </c>
      <c r="F50" s="127" t="s">
        <v>355</v>
      </c>
      <c r="Q50" t="s">
        <v>268</v>
      </c>
      <c r="R50" t="s">
        <v>204</v>
      </c>
      <c r="S50" t="str">
        <f>Q38&amp;R38</f>
        <v>殻構造義肢足根中足義足下腿部</v>
      </c>
      <c r="U50" t="s">
        <v>356</v>
      </c>
    </row>
    <row r="51" spans="5:21">
      <c r="E51" s="131" t="s">
        <v>355</v>
      </c>
      <c r="Q51" t="s">
        <v>268</v>
      </c>
      <c r="R51" t="s">
        <v>211</v>
      </c>
      <c r="S51" t="str">
        <f>Q39&amp;R39</f>
        <v>殻構造義肢足根中足義足支持式</v>
      </c>
      <c r="U51" t="s">
        <v>357</v>
      </c>
    </row>
    <row r="52" spans="5:21">
      <c r="E52" t="s">
        <v>358</v>
      </c>
      <c r="F52" s="127" t="s">
        <v>292</v>
      </c>
      <c r="Q52" t="s">
        <v>268</v>
      </c>
      <c r="R52" t="s">
        <v>219</v>
      </c>
      <c r="S52" t="s">
        <v>238</v>
      </c>
      <c r="U52" t="s">
        <v>359</v>
      </c>
    </row>
    <row r="53" spans="5:21">
      <c r="E53" t="s">
        <v>360</v>
      </c>
      <c r="F53" s="127" t="s">
        <v>292</v>
      </c>
      <c r="Q53" t="s">
        <v>272</v>
      </c>
      <c r="R53" t="s">
        <v>204</v>
      </c>
      <c r="S53" t="str">
        <f>Q40&amp;R40</f>
        <v>殻構造義肢足趾義足※</v>
      </c>
      <c r="U53" t="s">
        <v>361</v>
      </c>
    </row>
    <row r="54" spans="5:21">
      <c r="F54" s="127"/>
      <c r="Q54" t="s">
        <v>272</v>
      </c>
      <c r="R54" t="s">
        <v>211</v>
      </c>
      <c r="S54" t="s">
        <v>247</v>
      </c>
      <c r="U54" t="s">
        <v>362</v>
      </c>
    </row>
    <row r="55" spans="5:21">
      <c r="F55" s="127"/>
      <c r="Q55" t="s">
        <v>272</v>
      </c>
      <c r="R55" t="s">
        <v>219</v>
      </c>
      <c r="S55" t="str">
        <f>Q41&amp;R41</f>
        <v>骨格構造義肢肩義手能動式</v>
      </c>
      <c r="U55" t="s">
        <v>363</v>
      </c>
    </row>
    <row r="56" spans="5:21">
      <c r="F56" s="127"/>
      <c r="Q56" t="s">
        <v>275</v>
      </c>
      <c r="R56" t="s">
        <v>204</v>
      </c>
      <c r="S56" t="str">
        <f>Q42&amp;R42</f>
        <v>骨格構造義肢肩義手その他</v>
      </c>
      <c r="U56" t="s">
        <v>364</v>
      </c>
    </row>
    <row r="57" spans="5:21">
      <c r="F57" s="127"/>
      <c r="Q57" t="s">
        <v>275</v>
      </c>
      <c r="R57" t="s">
        <v>228</v>
      </c>
      <c r="S57" t="s">
        <v>250</v>
      </c>
      <c r="U57" t="s">
        <v>365</v>
      </c>
    </row>
    <row r="58" spans="5:21">
      <c r="Q58" t="s">
        <v>275</v>
      </c>
      <c r="R58" t="s">
        <v>234</v>
      </c>
      <c r="S58" t="str">
        <f>Q43&amp;R43</f>
        <v>骨格構造義肢上腕義手能動式</v>
      </c>
      <c r="U58" t="s">
        <v>366</v>
      </c>
    </row>
    <row r="59" spans="5:21">
      <c r="Q59" t="s">
        <v>275</v>
      </c>
      <c r="R59" t="s">
        <v>240</v>
      </c>
      <c r="S59" t="str">
        <f>Q44&amp;R44</f>
        <v>骨格構造義肢上腕義手その他</v>
      </c>
      <c r="U59" t="s">
        <v>367</v>
      </c>
    </row>
    <row r="60" spans="5:21">
      <c r="Q60" t="s">
        <v>275</v>
      </c>
      <c r="R60" t="s">
        <v>246</v>
      </c>
      <c r="S60" t="s">
        <v>255</v>
      </c>
      <c r="U60" t="s">
        <v>368</v>
      </c>
    </row>
    <row r="61" spans="5:21">
      <c r="Q61" t="s">
        <v>279</v>
      </c>
      <c r="R61" t="s">
        <v>204</v>
      </c>
      <c r="S61" t="str">
        <f>Q45&amp;R45</f>
        <v>骨格構造義肢肘義手能動式</v>
      </c>
      <c r="U61" t="s">
        <v>369</v>
      </c>
    </row>
    <row r="62" spans="5:21">
      <c r="Q62" t="s">
        <v>279</v>
      </c>
      <c r="R62" t="s">
        <v>254</v>
      </c>
      <c r="S62" t="str">
        <f>Q46&amp;R46</f>
        <v>骨格構造義肢肘義手その他</v>
      </c>
      <c r="U62" t="s">
        <v>370</v>
      </c>
    </row>
    <row r="63" spans="5:21">
      <c r="Q63" t="s">
        <v>285</v>
      </c>
      <c r="R63" t="s">
        <v>273</v>
      </c>
      <c r="S63" t="s">
        <v>258</v>
      </c>
      <c r="U63" t="s">
        <v>371</v>
      </c>
    </row>
    <row r="64" spans="5:21">
      <c r="Q64" t="s">
        <v>289</v>
      </c>
      <c r="R64" t="s">
        <v>273</v>
      </c>
      <c r="S64" t="str">
        <f>Q47&amp;R47</f>
        <v>骨格構造義肢前腕義手能動式</v>
      </c>
      <c r="U64" t="s">
        <v>372</v>
      </c>
    </row>
    <row r="65" spans="17:21">
      <c r="Q65" t="s">
        <v>293</v>
      </c>
      <c r="R65" t="s">
        <v>273</v>
      </c>
      <c r="S65" t="str">
        <f>Q48&amp;R48</f>
        <v>骨格構造義肢前腕義手その他</v>
      </c>
      <c r="U65" t="s">
        <v>373</v>
      </c>
    </row>
    <row r="66" spans="17:21">
      <c r="Q66" t="s">
        <v>296</v>
      </c>
      <c r="R66" t="s">
        <v>273</v>
      </c>
      <c r="S66" t="s">
        <v>261</v>
      </c>
      <c r="U66" t="s">
        <v>374</v>
      </c>
    </row>
    <row r="67" spans="17:21">
      <c r="Q67" t="s">
        <v>299</v>
      </c>
      <c r="R67" t="s">
        <v>273</v>
      </c>
      <c r="S67" t="str">
        <f>Q49&amp;R49</f>
        <v>骨格構造義肢股義足※</v>
      </c>
      <c r="U67" t="s">
        <v>375</v>
      </c>
    </row>
    <row r="68" spans="17:21">
      <c r="Q68" t="s">
        <v>301</v>
      </c>
      <c r="R68" t="s">
        <v>273</v>
      </c>
      <c r="S68" t="s">
        <v>264</v>
      </c>
      <c r="U68" t="s">
        <v>376</v>
      </c>
    </row>
    <row r="69" spans="17:21">
      <c r="Q69" t="s">
        <v>305</v>
      </c>
      <c r="R69" t="s">
        <v>273</v>
      </c>
      <c r="S69" t="str">
        <f>Q50&amp;R50</f>
        <v>骨格構造義肢大腿義足差込式</v>
      </c>
      <c r="U69" t="s">
        <v>377</v>
      </c>
    </row>
    <row r="70" spans="17:21">
      <c r="Q70" t="s">
        <v>308</v>
      </c>
      <c r="R70" t="s">
        <v>273</v>
      </c>
      <c r="S70" t="str">
        <f>Q51&amp;R51</f>
        <v>骨格構造義肢大腿義足ライナー式</v>
      </c>
      <c r="U70" t="s">
        <v>378</v>
      </c>
    </row>
    <row r="71" spans="17:21">
      <c r="Q71" t="s">
        <v>312</v>
      </c>
      <c r="R71" t="s">
        <v>273</v>
      </c>
      <c r="S71" t="str">
        <f>Q52&amp;R52</f>
        <v>骨格構造義肢大腿義足吸着式</v>
      </c>
      <c r="U71" t="s">
        <v>379</v>
      </c>
    </row>
    <row r="72" spans="17:21">
      <c r="Q72" t="s">
        <v>315</v>
      </c>
      <c r="R72" t="s">
        <v>273</v>
      </c>
      <c r="S72" t="s">
        <v>268</v>
      </c>
      <c r="U72" t="s">
        <v>380</v>
      </c>
    </row>
    <row r="73" spans="17:21">
      <c r="Q73" t="s">
        <v>318</v>
      </c>
      <c r="R73" t="s">
        <v>273</v>
      </c>
      <c r="S73" t="str">
        <f>Q53&amp;R53</f>
        <v>骨格構造義肢膝義足差込式</v>
      </c>
      <c r="U73" t="s">
        <v>381</v>
      </c>
    </row>
    <row r="74" spans="17:21">
      <c r="Q74" t="s">
        <v>321</v>
      </c>
      <c r="R74" t="s">
        <v>273</v>
      </c>
      <c r="S74" t="str">
        <f>Q54&amp;R54</f>
        <v>骨格構造義肢膝義足ライナー式</v>
      </c>
      <c r="U74" t="s">
        <v>382</v>
      </c>
    </row>
    <row r="75" spans="17:21">
      <c r="Q75" t="s">
        <v>324</v>
      </c>
      <c r="R75" t="s">
        <v>273</v>
      </c>
      <c r="S75" t="str">
        <f>Q55&amp;R55</f>
        <v>骨格構造義肢膝義足吸着式</v>
      </c>
      <c r="U75" t="s">
        <v>383</v>
      </c>
    </row>
    <row r="76" spans="17:21">
      <c r="Q76" t="s">
        <v>328</v>
      </c>
      <c r="R76" t="s">
        <v>273</v>
      </c>
      <c r="S76" t="s">
        <v>272</v>
      </c>
      <c r="U76" t="s">
        <v>384</v>
      </c>
    </row>
    <row r="77" spans="17:21">
      <c r="Q77" t="s">
        <v>333</v>
      </c>
      <c r="R77" t="s">
        <v>273</v>
      </c>
      <c r="S77" t="str">
        <f>Q56&amp;R56</f>
        <v>骨格構造義肢下腿義足差込式</v>
      </c>
      <c r="U77" t="s">
        <v>385</v>
      </c>
    </row>
    <row r="78" spans="17:21">
      <c r="Q78" t="s">
        <v>337</v>
      </c>
      <c r="R78" t="s">
        <v>273</v>
      </c>
      <c r="S78" t="str">
        <f>Q57&amp;R57</f>
        <v>骨格構造義肢下腿義足PTB式</v>
      </c>
      <c r="U78" t="s">
        <v>386</v>
      </c>
    </row>
    <row r="79" spans="17:21">
      <c r="Q79" t="s">
        <v>341</v>
      </c>
      <c r="R79" t="s">
        <v>273</v>
      </c>
      <c r="S79" t="str">
        <f>Q58&amp;R58</f>
        <v>骨格構造義肢下腿義足PTS式</v>
      </c>
      <c r="U79" t="s">
        <v>387</v>
      </c>
    </row>
    <row r="80" spans="17:21">
      <c r="Q80" t="s">
        <v>344</v>
      </c>
      <c r="R80" t="s">
        <v>273</v>
      </c>
      <c r="S80" t="str">
        <f>Q59&amp;R59</f>
        <v>骨格構造義肢下腿義足KBM式</v>
      </c>
      <c r="U80" t="s">
        <v>353</v>
      </c>
    </row>
    <row r="81" spans="17:26">
      <c r="S81" t="str">
        <f>Q60&amp;R60</f>
        <v>骨格構造義肢下腿義足TSB式</v>
      </c>
      <c r="U81" t="s">
        <v>388</v>
      </c>
      <c r="Z81" t="s">
        <v>325</v>
      </c>
    </row>
    <row r="82" spans="17:26">
      <c r="S82" t="s">
        <v>275</v>
      </c>
      <c r="U82" t="s">
        <v>389</v>
      </c>
      <c r="Z82" t="s">
        <v>329</v>
      </c>
    </row>
    <row r="83" spans="17:26">
      <c r="Q83" t="e">
        <f>RIGHT(#REF!,6)&amp;RIGHT(G46,3)</f>
        <v>#REF!</v>
      </c>
      <c r="S83" t="str">
        <f>Q61&amp;R61</f>
        <v>骨格構造義肢サイム義足差込式</v>
      </c>
      <c r="U83" t="s">
        <v>390</v>
      </c>
      <c r="Z83" t="s">
        <v>334</v>
      </c>
    </row>
    <row r="84" spans="17:26">
      <c r="S84" t="str">
        <f>Q62&amp;R62</f>
        <v>骨格構造義肢サイム義足有窓式</v>
      </c>
      <c r="U84" t="s">
        <v>391</v>
      </c>
      <c r="Z84" t="s">
        <v>338</v>
      </c>
    </row>
    <row r="85" spans="17:26">
      <c r="S85" t="s">
        <v>279</v>
      </c>
      <c r="U85" t="s">
        <v>392</v>
      </c>
      <c r="Z85" t="s">
        <v>342</v>
      </c>
    </row>
    <row r="86" spans="17:26">
      <c r="S86" t="str">
        <f>Q63&amp;R63</f>
        <v>下肢装具股装具※</v>
      </c>
      <c r="U86" s="131" t="s">
        <v>161</v>
      </c>
    </row>
    <row r="87" spans="17:26">
      <c r="S87" t="s">
        <v>285</v>
      </c>
      <c r="U87" t="s">
        <v>161</v>
      </c>
    </row>
    <row r="88" spans="17:26">
      <c r="S88" t="str">
        <f>Q64&amp;R64</f>
        <v>下肢装具長下肢装具※</v>
      </c>
      <c r="U88" t="s">
        <v>161</v>
      </c>
    </row>
    <row r="89" spans="17:26">
      <c r="S89" t="s">
        <v>289</v>
      </c>
      <c r="U89" t="s">
        <v>170</v>
      </c>
    </row>
    <row r="90" spans="17:26">
      <c r="S90" t="str">
        <f>Q65&amp;R65</f>
        <v>下肢装具膝装具※</v>
      </c>
      <c r="U90" t="s">
        <v>170</v>
      </c>
    </row>
    <row r="91" spans="17:26">
      <c r="S91" t="s">
        <v>293</v>
      </c>
      <c r="U91" t="s">
        <v>170</v>
      </c>
    </row>
    <row r="92" spans="17:26">
      <c r="S92" t="str">
        <f>Q66&amp;R66</f>
        <v>下肢装具短下肢装具※</v>
      </c>
      <c r="U92" t="s">
        <v>177</v>
      </c>
    </row>
    <row r="93" spans="17:26">
      <c r="S93" t="s">
        <v>296</v>
      </c>
      <c r="U93" t="s">
        <v>177</v>
      </c>
    </row>
    <row r="94" spans="17:26">
      <c r="S94" t="str">
        <f>Q67&amp;R67</f>
        <v>下肢装具足装具※</v>
      </c>
      <c r="U94" t="s">
        <v>177</v>
      </c>
    </row>
    <row r="95" spans="17:26">
      <c r="S95" t="s">
        <v>299</v>
      </c>
      <c r="U95" t="s">
        <v>184</v>
      </c>
    </row>
    <row r="96" spans="17:26">
      <c r="S96" t="str">
        <f t="shared" ref="S96" si="1">Q68&amp;R68</f>
        <v>靴型装具※※</v>
      </c>
      <c r="U96" t="s">
        <v>184</v>
      </c>
    </row>
    <row r="97" spans="19:21">
      <c r="S97" t="s">
        <v>301</v>
      </c>
      <c r="U97" t="s">
        <v>184</v>
      </c>
    </row>
    <row r="98" spans="19:21">
      <c r="S98" t="str">
        <f>Q69&amp;R69</f>
        <v>体幹装具頸椎装具※</v>
      </c>
      <c r="U98" t="s">
        <v>190</v>
      </c>
    </row>
    <row r="99" spans="19:21">
      <c r="S99" t="s">
        <v>305</v>
      </c>
      <c r="U99" t="s">
        <v>190</v>
      </c>
    </row>
    <row r="100" spans="19:21">
      <c r="S100" t="str">
        <f>Q70&amp;R70</f>
        <v>体幹装具胸腰仙椎装具※</v>
      </c>
      <c r="U100" t="s">
        <v>190</v>
      </c>
    </row>
    <row r="101" spans="19:21">
      <c r="S101" t="s">
        <v>308</v>
      </c>
      <c r="U101" t="s">
        <v>196</v>
      </c>
    </row>
    <row r="102" spans="19:21">
      <c r="S102" t="str">
        <f>Q71&amp;R71</f>
        <v>体幹装具腰仙椎装具※</v>
      </c>
      <c r="U102" t="s">
        <v>196</v>
      </c>
    </row>
    <row r="103" spans="19:21">
      <c r="S103" t="s">
        <v>312</v>
      </c>
      <c r="U103" t="s">
        <v>196</v>
      </c>
    </row>
    <row r="104" spans="19:21">
      <c r="S104" t="str">
        <f>Q72&amp;R72</f>
        <v>体幹装具仙腸装具※</v>
      </c>
      <c r="U104" t="s">
        <v>202</v>
      </c>
    </row>
    <row r="105" spans="19:21">
      <c r="S105" t="s">
        <v>315</v>
      </c>
      <c r="U105" t="s">
        <v>202</v>
      </c>
    </row>
    <row r="106" spans="19:21">
      <c r="S106" t="str">
        <f>Q73&amp;R73</f>
        <v>体幹装具側湾症装具※</v>
      </c>
      <c r="U106" t="s">
        <v>209</v>
      </c>
    </row>
    <row r="107" spans="19:21">
      <c r="S107" t="s">
        <v>318</v>
      </c>
      <c r="U107" t="s">
        <v>217</v>
      </c>
    </row>
    <row r="108" spans="19:21">
      <c r="S108" t="str">
        <f>Q74&amp;R74</f>
        <v>上肢装具肩装具※</v>
      </c>
      <c r="U108" t="s">
        <v>217</v>
      </c>
    </row>
    <row r="109" spans="19:21">
      <c r="S109" t="s">
        <v>321</v>
      </c>
      <c r="U109" t="s">
        <v>217</v>
      </c>
    </row>
    <row r="110" spans="19:21">
      <c r="S110" t="str">
        <f>Q75&amp;R75</f>
        <v>上肢装具肘装具※</v>
      </c>
      <c r="U110" t="s">
        <v>223</v>
      </c>
    </row>
    <row r="111" spans="19:21">
      <c r="S111" t="s">
        <v>324</v>
      </c>
      <c r="U111" t="s">
        <v>223</v>
      </c>
    </row>
    <row r="112" spans="19:21">
      <c r="S112" t="str">
        <f>Q76&amp;R76</f>
        <v>上肢装具手関節装具※</v>
      </c>
      <c r="U112" t="s">
        <v>223</v>
      </c>
    </row>
    <row r="113" spans="19:21">
      <c r="S113" t="s">
        <v>328</v>
      </c>
      <c r="U113" t="s">
        <v>226</v>
      </c>
    </row>
    <row r="114" spans="19:21">
      <c r="S114" t="str">
        <f>Q77&amp;R77</f>
        <v>上肢装具手装具※</v>
      </c>
      <c r="U114" t="s">
        <v>226</v>
      </c>
    </row>
    <row r="115" spans="19:21">
      <c r="S115" t="s">
        <v>333</v>
      </c>
      <c r="U115" t="s">
        <v>226</v>
      </c>
    </row>
    <row r="116" spans="19:21">
      <c r="S116" t="str">
        <f>Q78&amp;R78</f>
        <v>上肢装具指装具※</v>
      </c>
      <c r="U116" t="s">
        <v>226</v>
      </c>
    </row>
    <row r="117" spans="19:21">
      <c r="S117" t="s">
        <v>337</v>
      </c>
      <c r="U117" t="s">
        <v>226</v>
      </c>
    </row>
    <row r="118" spans="19:21">
      <c r="S118" t="str">
        <f>Q79&amp;R79</f>
        <v>上肢装具BFO PSB※</v>
      </c>
      <c r="U118" t="s">
        <v>232</v>
      </c>
    </row>
    <row r="119" spans="19:21">
      <c r="S119" t="s">
        <v>341</v>
      </c>
      <c r="U119" t="s">
        <v>232</v>
      </c>
    </row>
    <row r="120" spans="19:21">
      <c r="S120" t="str">
        <f>Q80&amp;R80</f>
        <v>姿勢保持装置※※</v>
      </c>
      <c r="U120" t="s">
        <v>238</v>
      </c>
    </row>
    <row r="121" spans="19:21">
      <c r="S121" t="s">
        <v>344</v>
      </c>
      <c r="U121" t="s">
        <v>238</v>
      </c>
    </row>
    <row r="122" spans="19:21">
      <c r="S122" t="s">
        <v>393</v>
      </c>
      <c r="U122" t="s">
        <v>238</v>
      </c>
    </row>
    <row r="123" spans="19:21">
      <c r="S123" t="s">
        <v>394</v>
      </c>
      <c r="U123" t="s">
        <v>247</v>
      </c>
    </row>
    <row r="124" spans="19:21">
      <c r="S124" t="s">
        <v>395</v>
      </c>
      <c r="U124" t="s">
        <v>250</v>
      </c>
    </row>
    <row r="125" spans="19:21">
      <c r="S125" t="s">
        <v>396</v>
      </c>
      <c r="U125" t="s">
        <v>250</v>
      </c>
    </row>
    <row r="126" spans="19:21">
      <c r="S126" t="s">
        <v>397</v>
      </c>
      <c r="U126" t="s">
        <v>255</v>
      </c>
    </row>
    <row r="127" spans="19:21">
      <c r="S127" t="s">
        <v>398</v>
      </c>
      <c r="U127" t="s">
        <v>255</v>
      </c>
    </row>
    <row r="128" spans="19:21">
      <c r="S128" t="s">
        <v>399</v>
      </c>
      <c r="U128" t="s">
        <v>258</v>
      </c>
    </row>
    <row r="129" spans="19:21">
      <c r="S129" s="131" t="s">
        <v>355</v>
      </c>
      <c r="U129" t="s">
        <v>258</v>
      </c>
    </row>
    <row r="130" spans="19:21">
      <c r="U130" t="s">
        <v>261</v>
      </c>
    </row>
    <row r="131" spans="19:21">
      <c r="U131" t="s">
        <v>261</v>
      </c>
    </row>
    <row r="132" spans="19:21">
      <c r="U132" t="s">
        <v>264</v>
      </c>
    </row>
    <row r="133" spans="19:21">
      <c r="U133" t="s">
        <v>268</v>
      </c>
    </row>
    <row r="134" spans="19:21">
      <c r="U134" t="s">
        <v>268</v>
      </c>
    </row>
    <row r="135" spans="19:21">
      <c r="U135" t="s">
        <v>268</v>
      </c>
    </row>
    <row r="136" spans="19:21">
      <c r="U136" t="s">
        <v>272</v>
      </c>
    </row>
    <row r="137" spans="19:21">
      <c r="U137" t="s">
        <v>272</v>
      </c>
    </row>
    <row r="138" spans="19:21">
      <c r="U138" t="s">
        <v>272</v>
      </c>
    </row>
    <row r="139" spans="19:21">
      <c r="U139" t="s">
        <v>275</v>
      </c>
    </row>
    <row r="140" spans="19:21">
      <c r="U140" t="s">
        <v>275</v>
      </c>
    </row>
    <row r="141" spans="19:21">
      <c r="U141" t="s">
        <v>275</v>
      </c>
    </row>
    <row r="142" spans="19:21">
      <c r="U142" t="s">
        <v>275</v>
      </c>
    </row>
    <row r="143" spans="19:21">
      <c r="U143" t="s">
        <v>275</v>
      </c>
    </row>
    <row r="144" spans="19:21">
      <c r="U144" t="s">
        <v>279</v>
      </c>
    </row>
    <row r="145" spans="21:21">
      <c r="U145" t="s">
        <v>279</v>
      </c>
    </row>
    <row r="146" spans="21:21">
      <c r="U146" t="s">
        <v>285</v>
      </c>
    </row>
    <row r="147" spans="21:21">
      <c r="U147" t="s">
        <v>289</v>
      </c>
    </row>
    <row r="148" spans="21:21">
      <c r="U148" t="s">
        <v>293</v>
      </c>
    </row>
    <row r="149" spans="21:21">
      <c r="U149" t="s">
        <v>296</v>
      </c>
    </row>
    <row r="150" spans="21:21">
      <c r="U150" t="s">
        <v>299</v>
      </c>
    </row>
    <row r="151" spans="21:21">
      <c r="U151" t="s">
        <v>301</v>
      </c>
    </row>
    <row r="152" spans="21:21">
      <c r="U152" t="s">
        <v>305</v>
      </c>
    </row>
    <row r="153" spans="21:21">
      <c r="U153" t="s">
        <v>308</v>
      </c>
    </row>
    <row r="154" spans="21:21">
      <c r="U154" t="s">
        <v>312</v>
      </c>
    </row>
    <row r="155" spans="21:21">
      <c r="U155" t="s">
        <v>315</v>
      </c>
    </row>
    <row r="156" spans="21:21">
      <c r="U156" t="s">
        <v>318</v>
      </c>
    </row>
    <row r="157" spans="21:21">
      <c r="U157" t="s">
        <v>321</v>
      </c>
    </row>
    <row r="158" spans="21:21">
      <c r="U158" t="s">
        <v>324</v>
      </c>
    </row>
    <row r="159" spans="21:21">
      <c r="U159" t="s">
        <v>328</v>
      </c>
    </row>
    <row r="160" spans="21:21">
      <c r="U160" t="s">
        <v>333</v>
      </c>
    </row>
    <row r="161" spans="21:21">
      <c r="U161" t="s">
        <v>337</v>
      </c>
    </row>
    <row r="162" spans="21:21">
      <c r="U162" t="s">
        <v>341</v>
      </c>
    </row>
    <row r="163" spans="21:21">
      <c r="U163" t="s">
        <v>344</v>
      </c>
    </row>
    <row r="164" spans="21:21">
      <c r="U164" t="s">
        <v>393</v>
      </c>
    </row>
    <row r="165" spans="21:21">
      <c r="U165" t="s">
        <v>394</v>
      </c>
    </row>
    <row r="166" spans="21:21">
      <c r="U166" t="s">
        <v>395</v>
      </c>
    </row>
    <row r="167" spans="21:21">
      <c r="U167" t="s">
        <v>396</v>
      </c>
    </row>
    <row r="168" spans="21:21">
      <c r="U168" t="s">
        <v>397</v>
      </c>
    </row>
    <row r="169" spans="21:21">
      <c r="U169" t="s">
        <v>398</v>
      </c>
    </row>
    <row r="170" spans="21:21">
      <c r="U170" t="s">
        <v>399</v>
      </c>
    </row>
    <row r="171" spans="21:21">
      <c r="U171" s="131" t="s">
        <v>355</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0000"/>
  </sheetPr>
  <dimension ref="A1:Y164"/>
  <sheetViews>
    <sheetView view="pageBreakPreview" zoomScale="60" zoomScaleNormal="75" workbookViewId="0">
      <selection activeCell="AE26" sqref="AE26"/>
    </sheetView>
  </sheetViews>
  <sheetFormatPr defaultRowHeight="13.5"/>
  <sheetData>
    <row r="1" spans="1:25">
      <c r="A1" s="215"/>
      <c r="B1" s="215"/>
      <c r="C1" s="215"/>
      <c r="D1" s="215"/>
      <c r="E1" s="215"/>
      <c r="F1" s="215"/>
      <c r="G1" s="215"/>
      <c r="H1" s="215"/>
      <c r="I1" s="215"/>
      <c r="J1" s="215"/>
      <c r="K1" s="215"/>
      <c r="L1" s="215"/>
      <c r="M1" s="215"/>
      <c r="N1" s="215"/>
      <c r="O1" s="215"/>
      <c r="P1" s="215"/>
      <c r="Q1" s="215"/>
      <c r="R1" s="215"/>
      <c r="S1" s="215"/>
      <c r="T1" s="215"/>
      <c r="U1" s="215"/>
      <c r="V1" s="215"/>
      <c r="W1" s="215"/>
      <c r="X1" s="215"/>
      <c r="Y1" s="215"/>
    </row>
    <row r="2" spans="1:25">
      <c r="A2" s="215"/>
      <c r="B2" s="215"/>
      <c r="C2" s="215"/>
      <c r="D2" s="215"/>
      <c r="E2" s="215"/>
      <c r="F2" s="215"/>
      <c r="G2" s="215"/>
      <c r="H2" s="215"/>
      <c r="I2" s="215"/>
      <c r="J2" s="215"/>
      <c r="K2" s="215"/>
      <c r="L2" s="215"/>
      <c r="M2" s="215"/>
      <c r="N2" s="215"/>
      <c r="O2" s="215"/>
      <c r="P2" s="215"/>
      <c r="Q2" s="215"/>
      <c r="R2" s="215"/>
      <c r="S2" s="215"/>
      <c r="T2" s="215"/>
      <c r="U2" s="215"/>
      <c r="V2" s="215"/>
      <c r="W2" s="215"/>
      <c r="X2" s="215"/>
      <c r="Y2" s="215"/>
    </row>
    <row r="3" spans="1:25">
      <c r="A3" s="215"/>
      <c r="B3" s="215"/>
      <c r="C3" s="215"/>
      <c r="D3" s="215"/>
      <c r="E3" s="215"/>
      <c r="F3" s="215"/>
      <c r="G3" s="215"/>
      <c r="H3" s="215"/>
      <c r="I3" s="215"/>
      <c r="J3" s="215"/>
      <c r="K3" s="215"/>
      <c r="L3" s="215"/>
      <c r="M3" s="215"/>
      <c r="N3" s="215"/>
      <c r="O3" s="215"/>
      <c r="P3" s="215"/>
      <c r="Q3" s="215"/>
      <c r="R3" s="215"/>
      <c r="S3" s="215"/>
      <c r="T3" s="215"/>
      <c r="U3" s="215"/>
      <c r="V3" s="215"/>
      <c r="W3" s="215"/>
      <c r="X3" s="215"/>
      <c r="Y3" s="215"/>
    </row>
    <row r="4" spans="1:25">
      <c r="A4" s="215"/>
      <c r="B4" s="215"/>
      <c r="C4" s="215"/>
      <c r="D4" s="215"/>
      <c r="E4" s="215"/>
      <c r="F4" s="215"/>
      <c r="G4" s="215"/>
      <c r="H4" s="215"/>
      <c r="I4" s="215"/>
      <c r="J4" s="215"/>
      <c r="K4" s="215"/>
      <c r="L4" s="215"/>
      <c r="M4" s="215"/>
      <c r="N4" s="215"/>
      <c r="O4" s="215"/>
      <c r="P4" s="215"/>
      <c r="Q4" s="215"/>
      <c r="R4" s="215"/>
      <c r="S4" s="215"/>
      <c r="T4" s="215"/>
      <c r="U4" s="215"/>
      <c r="V4" s="215"/>
      <c r="W4" s="215"/>
      <c r="X4" s="215"/>
      <c r="Y4" s="215"/>
    </row>
    <row r="5" spans="1:25">
      <c r="A5" s="215"/>
      <c r="B5" s="215"/>
      <c r="C5" s="215"/>
      <c r="D5" s="215"/>
      <c r="E5" s="215"/>
      <c r="F5" s="215"/>
      <c r="G5" s="215"/>
      <c r="H5" s="215"/>
      <c r="I5" s="215"/>
      <c r="J5" s="215"/>
      <c r="K5" s="215"/>
      <c r="L5" s="215"/>
      <c r="M5" s="215"/>
      <c r="N5" s="215"/>
      <c r="O5" s="215"/>
      <c r="P5" s="215"/>
      <c r="Q5" s="215"/>
      <c r="R5" s="215"/>
      <c r="S5" s="215"/>
      <c r="T5" s="215"/>
      <c r="U5" s="215"/>
      <c r="V5" s="215"/>
      <c r="W5" s="215"/>
      <c r="X5" s="215"/>
      <c r="Y5" s="215"/>
    </row>
    <row r="6" spans="1:25">
      <c r="A6" s="215"/>
      <c r="B6" s="215"/>
      <c r="C6" s="215"/>
      <c r="D6" s="215"/>
      <c r="E6" s="215"/>
      <c r="F6" s="215"/>
      <c r="G6" s="215"/>
      <c r="H6" s="215"/>
      <c r="I6" s="215"/>
      <c r="J6" s="215"/>
      <c r="K6" s="215"/>
      <c r="L6" s="215"/>
      <c r="M6" s="215"/>
      <c r="N6" s="215"/>
      <c r="O6" s="215"/>
      <c r="P6" s="215"/>
      <c r="Q6" s="215"/>
      <c r="R6" s="215"/>
      <c r="S6" s="215"/>
      <c r="T6" s="215"/>
      <c r="U6" s="215"/>
      <c r="V6" s="215"/>
      <c r="W6" s="215"/>
      <c r="X6" s="215"/>
      <c r="Y6" s="215"/>
    </row>
    <row r="7" spans="1:25">
      <c r="A7" s="215"/>
      <c r="B7" s="215"/>
      <c r="C7" s="215"/>
      <c r="D7" s="215"/>
      <c r="E7" s="215"/>
      <c r="F7" s="215"/>
      <c r="G7" s="215"/>
      <c r="H7" s="215"/>
      <c r="I7" s="215"/>
      <c r="J7" s="215"/>
      <c r="K7" s="215"/>
      <c r="L7" s="215"/>
      <c r="M7" s="215"/>
      <c r="N7" s="215"/>
      <c r="O7" s="215"/>
      <c r="P7" s="215"/>
      <c r="Q7" s="215"/>
      <c r="R7" s="215"/>
      <c r="S7" s="215"/>
      <c r="T7" s="215"/>
      <c r="U7" s="215"/>
      <c r="V7" s="215"/>
      <c r="W7" s="215"/>
      <c r="X7" s="215"/>
      <c r="Y7" s="215"/>
    </row>
    <row r="8" spans="1:25">
      <c r="A8" s="215"/>
      <c r="B8" s="215"/>
      <c r="C8" s="215"/>
      <c r="D8" s="215"/>
      <c r="E8" s="215"/>
      <c r="F8" s="215"/>
      <c r="G8" s="215"/>
      <c r="H8" s="215"/>
      <c r="I8" s="215"/>
      <c r="J8" s="215"/>
      <c r="K8" s="215"/>
      <c r="L8" s="215"/>
      <c r="M8" s="215"/>
      <c r="N8" s="215"/>
      <c r="O8" s="215"/>
      <c r="P8" s="215"/>
      <c r="Q8" s="215"/>
      <c r="R8" s="215"/>
      <c r="S8" s="215"/>
      <c r="T8" s="215"/>
      <c r="U8" s="215"/>
      <c r="V8" s="215"/>
      <c r="W8" s="215"/>
      <c r="X8" s="215"/>
      <c r="Y8" s="215"/>
    </row>
    <row r="9" spans="1:25">
      <c r="A9" s="215"/>
      <c r="B9" s="215"/>
      <c r="C9" s="215"/>
      <c r="D9" s="215"/>
      <c r="E9" s="215"/>
      <c r="F9" s="215"/>
      <c r="G9" s="215"/>
      <c r="H9" s="215"/>
      <c r="I9" s="215"/>
      <c r="J9" s="215"/>
      <c r="K9" s="215"/>
      <c r="L9" s="215"/>
      <c r="M9" s="215"/>
      <c r="N9" s="215"/>
      <c r="O9" s="215"/>
      <c r="P9" s="215"/>
      <c r="Q9" s="215"/>
      <c r="R9" s="215"/>
      <c r="S9" s="215"/>
      <c r="T9" s="215"/>
      <c r="U9" s="215"/>
      <c r="V9" s="215"/>
      <c r="W9" s="215"/>
      <c r="X9" s="215"/>
      <c r="Y9" s="215"/>
    </row>
    <row r="10" spans="1:25">
      <c r="A10" s="215"/>
      <c r="B10" s="215"/>
      <c r="C10" s="215"/>
      <c r="D10" s="215"/>
      <c r="E10" s="215"/>
      <c r="F10" s="215"/>
      <c r="G10" s="215"/>
      <c r="H10" s="215"/>
      <c r="I10" s="215"/>
      <c r="J10" s="215"/>
      <c r="K10" s="215"/>
      <c r="L10" s="215"/>
      <c r="M10" s="215"/>
      <c r="N10" s="215"/>
      <c r="O10" s="215"/>
      <c r="P10" s="215"/>
      <c r="Q10" s="215"/>
      <c r="R10" s="215"/>
      <c r="S10" s="215"/>
      <c r="T10" s="215"/>
      <c r="U10" s="215"/>
      <c r="V10" s="215"/>
      <c r="W10" s="215"/>
      <c r="X10" s="215"/>
      <c r="Y10" s="215"/>
    </row>
    <row r="11" spans="1:25">
      <c r="A11" s="215"/>
      <c r="B11" s="215"/>
      <c r="C11" s="215"/>
      <c r="D11" s="215"/>
      <c r="E11" s="215"/>
      <c r="F11" s="215"/>
      <c r="G11" s="215"/>
      <c r="H11" s="215"/>
      <c r="I11" s="215"/>
      <c r="J11" s="215"/>
      <c r="K11" s="215"/>
      <c r="L11" s="215"/>
      <c r="M11" s="215"/>
      <c r="N11" s="215"/>
      <c r="O11" s="215"/>
      <c r="P11" s="215"/>
      <c r="Q11" s="215"/>
      <c r="R11" s="215"/>
      <c r="S11" s="215"/>
      <c r="T11" s="215"/>
      <c r="U11" s="215"/>
      <c r="V11" s="215"/>
      <c r="W11" s="215"/>
      <c r="X11" s="215"/>
      <c r="Y11" s="215"/>
    </row>
    <row r="12" spans="1:25">
      <c r="A12" s="215"/>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row>
    <row r="13" spans="1:25">
      <c r="A13" s="215"/>
      <c r="B13" s="215"/>
      <c r="C13" s="215"/>
      <c r="D13" s="215"/>
      <c r="E13" s="215"/>
      <c r="F13" s="215"/>
      <c r="G13" s="215"/>
      <c r="H13" s="215"/>
      <c r="I13" s="215"/>
      <c r="J13" s="215"/>
      <c r="K13" s="215"/>
      <c r="L13" s="215"/>
      <c r="M13" s="215"/>
      <c r="N13" s="215"/>
      <c r="O13" s="215"/>
      <c r="P13" s="215"/>
      <c r="Q13" s="215"/>
      <c r="R13" s="215"/>
      <c r="S13" s="215"/>
      <c r="T13" s="215"/>
      <c r="U13" s="215"/>
      <c r="V13" s="215"/>
      <c r="W13" s="215"/>
      <c r="X13" s="215"/>
      <c r="Y13" s="215"/>
    </row>
    <row r="14" spans="1:25">
      <c r="A14" s="215"/>
      <c r="B14" s="215"/>
      <c r="C14" s="215"/>
      <c r="D14" s="215"/>
      <c r="E14" s="215"/>
      <c r="F14" s="215"/>
      <c r="G14" s="215"/>
      <c r="H14" s="215"/>
      <c r="I14" s="215"/>
      <c r="J14" s="215"/>
      <c r="K14" s="215"/>
      <c r="L14" s="215"/>
      <c r="M14" s="215"/>
      <c r="N14" s="215"/>
      <c r="O14" s="215"/>
      <c r="P14" s="215"/>
      <c r="Q14" s="215"/>
      <c r="R14" s="215"/>
      <c r="S14" s="215"/>
      <c r="T14" s="215"/>
      <c r="U14" s="215"/>
      <c r="V14" s="215"/>
      <c r="W14" s="215"/>
      <c r="X14" s="215"/>
      <c r="Y14" s="215"/>
    </row>
    <row r="15" spans="1:25">
      <c r="A15" s="215"/>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row>
    <row r="16" spans="1:25">
      <c r="A16" s="215"/>
      <c r="B16" s="215"/>
      <c r="C16" s="215"/>
      <c r="D16" s="215"/>
      <c r="E16" s="215"/>
      <c r="F16" s="215"/>
      <c r="G16" s="215"/>
      <c r="H16" s="215"/>
      <c r="I16" s="215"/>
      <c r="J16" s="215"/>
      <c r="K16" s="215"/>
      <c r="L16" s="215"/>
      <c r="M16" s="215"/>
      <c r="N16" s="215"/>
      <c r="O16" s="215"/>
      <c r="P16" s="215"/>
      <c r="Q16" s="215"/>
      <c r="R16" s="215"/>
      <c r="S16" s="215"/>
      <c r="T16" s="215"/>
      <c r="U16" s="215"/>
      <c r="V16" s="215"/>
      <c r="W16" s="215"/>
      <c r="X16" s="215"/>
      <c r="Y16" s="215"/>
    </row>
    <row r="17" spans="1:25">
      <c r="A17" s="215"/>
      <c r="B17" s="215"/>
      <c r="C17" s="216"/>
      <c r="D17" s="215"/>
      <c r="E17" s="215"/>
      <c r="F17" s="215"/>
      <c r="G17" s="215"/>
      <c r="H17" s="215"/>
      <c r="I17" s="215"/>
      <c r="J17" s="215"/>
      <c r="K17" s="215"/>
      <c r="L17" s="215"/>
      <c r="M17" s="215"/>
      <c r="N17" s="215"/>
      <c r="O17" s="215"/>
      <c r="P17" s="215"/>
      <c r="Q17" s="215"/>
      <c r="R17" s="215"/>
      <c r="S17" s="215"/>
      <c r="T17" s="215"/>
      <c r="U17" s="215"/>
      <c r="V17" s="215"/>
      <c r="W17" s="215"/>
      <c r="X17" s="215"/>
      <c r="Y17" s="215"/>
    </row>
    <row r="18" spans="1:25">
      <c r="A18" s="215"/>
      <c r="B18" s="215"/>
      <c r="C18" s="215"/>
      <c r="D18" s="215"/>
      <c r="E18" s="215"/>
      <c r="F18" s="215"/>
      <c r="G18" s="215"/>
      <c r="H18" s="215"/>
      <c r="I18" s="215"/>
      <c r="J18" s="215"/>
      <c r="K18" s="215"/>
      <c r="L18" s="215"/>
      <c r="M18" s="215"/>
      <c r="N18" s="215"/>
      <c r="O18" s="215"/>
      <c r="P18" s="215"/>
      <c r="Q18" s="215"/>
      <c r="R18" s="215"/>
      <c r="S18" s="215"/>
      <c r="T18" s="215"/>
      <c r="U18" s="215"/>
      <c r="V18" s="215"/>
      <c r="W18" s="215"/>
      <c r="X18" s="215"/>
      <c r="Y18" s="215"/>
    </row>
    <row r="19" spans="1:25">
      <c r="A19" s="215"/>
      <c r="B19" s="215"/>
      <c r="C19" s="215"/>
      <c r="D19" s="215"/>
      <c r="E19" s="215"/>
      <c r="F19" s="215"/>
      <c r="G19" s="215"/>
      <c r="H19" s="215"/>
      <c r="I19" s="215"/>
      <c r="J19" s="215"/>
      <c r="K19" s="215"/>
      <c r="L19" s="215"/>
      <c r="M19" s="215"/>
      <c r="N19" s="215"/>
      <c r="O19" s="215"/>
      <c r="P19" s="215"/>
      <c r="Q19" s="215"/>
      <c r="R19" s="215"/>
      <c r="S19" s="215"/>
      <c r="T19" s="215"/>
      <c r="U19" s="215"/>
      <c r="V19" s="215"/>
      <c r="W19" s="215"/>
      <c r="X19" s="215"/>
      <c r="Y19" s="215"/>
    </row>
    <row r="20" spans="1:25">
      <c r="A20" s="215"/>
      <c r="B20" s="215"/>
      <c r="C20" s="215"/>
      <c r="D20" s="215"/>
      <c r="E20" s="215"/>
      <c r="F20" s="215"/>
      <c r="G20" s="215"/>
      <c r="H20" s="215"/>
      <c r="I20" s="215"/>
      <c r="J20" s="215"/>
      <c r="K20" s="215"/>
      <c r="L20" s="215"/>
      <c r="M20" s="215"/>
      <c r="N20" s="215"/>
      <c r="O20" s="215"/>
      <c r="P20" s="215"/>
      <c r="Q20" s="215"/>
      <c r="R20" s="215"/>
      <c r="S20" s="215"/>
      <c r="T20" s="215"/>
      <c r="U20" s="215"/>
      <c r="V20" s="215"/>
      <c r="W20" s="215"/>
      <c r="X20" s="215"/>
      <c r="Y20" s="215"/>
    </row>
    <row r="21" spans="1:25">
      <c r="A21" s="215"/>
      <c r="B21" s="215"/>
      <c r="C21" s="215"/>
      <c r="D21" s="215"/>
      <c r="E21" s="215"/>
      <c r="F21" s="215"/>
      <c r="G21" s="215"/>
      <c r="H21" s="215"/>
      <c r="I21" s="215"/>
      <c r="J21" s="215"/>
      <c r="K21" s="215"/>
      <c r="L21" s="215"/>
      <c r="M21" s="215"/>
      <c r="N21" s="215"/>
      <c r="O21" s="215"/>
      <c r="P21" s="215"/>
      <c r="Q21" s="215"/>
      <c r="R21" s="215"/>
      <c r="S21" s="215"/>
      <c r="T21" s="215"/>
      <c r="U21" s="215"/>
      <c r="V21" s="215"/>
      <c r="W21" s="215"/>
      <c r="X21" s="215"/>
      <c r="Y21" s="215"/>
    </row>
    <row r="22" spans="1:25">
      <c r="A22" s="215"/>
      <c r="B22" s="215"/>
      <c r="C22" s="215"/>
      <c r="D22" s="215"/>
      <c r="E22" s="215"/>
      <c r="F22" s="215"/>
      <c r="G22" s="215"/>
      <c r="H22" s="215"/>
      <c r="I22" s="215"/>
      <c r="J22" s="215"/>
      <c r="K22" s="215"/>
      <c r="L22" s="215"/>
      <c r="M22" s="215"/>
      <c r="N22" s="215"/>
      <c r="O22" s="215"/>
      <c r="P22" s="215"/>
      <c r="Q22" s="215"/>
      <c r="R22" s="215"/>
      <c r="S22" s="215"/>
      <c r="T22" s="215"/>
      <c r="U22" s="215"/>
      <c r="V22" s="215"/>
      <c r="W22" s="215"/>
      <c r="X22" s="215"/>
      <c r="Y22" s="215"/>
    </row>
    <row r="23" spans="1:25">
      <c r="A23" s="215"/>
      <c r="B23" s="215"/>
      <c r="C23" s="215"/>
      <c r="D23" s="215"/>
      <c r="E23" s="215"/>
      <c r="F23" s="215"/>
      <c r="G23" s="215"/>
      <c r="H23" s="215"/>
      <c r="I23" s="215"/>
      <c r="J23" s="215"/>
      <c r="K23" s="215"/>
      <c r="L23" s="215"/>
      <c r="M23" s="215"/>
      <c r="N23" s="215"/>
      <c r="O23" s="215"/>
      <c r="P23" s="215"/>
      <c r="Q23" s="215"/>
      <c r="R23" s="215"/>
      <c r="S23" s="215"/>
      <c r="T23" s="215"/>
      <c r="U23" s="215"/>
      <c r="V23" s="215"/>
      <c r="W23" s="215"/>
      <c r="X23" s="215"/>
      <c r="Y23" s="215"/>
    </row>
    <row r="24" spans="1:25">
      <c r="A24" s="215"/>
      <c r="B24" s="215"/>
      <c r="C24" s="215"/>
      <c r="D24" s="215"/>
      <c r="E24" s="215"/>
      <c r="F24" s="215"/>
      <c r="G24" s="215"/>
      <c r="H24" s="215"/>
      <c r="I24" s="215"/>
      <c r="J24" s="215"/>
      <c r="K24" s="215"/>
      <c r="L24" s="215"/>
      <c r="M24" s="215"/>
      <c r="N24" s="215"/>
      <c r="O24" s="215"/>
      <c r="P24" s="215"/>
      <c r="Q24" s="215"/>
      <c r="R24" s="215"/>
      <c r="S24" s="215"/>
      <c r="T24" s="215"/>
      <c r="U24" s="215"/>
      <c r="V24" s="215"/>
      <c r="W24" s="215"/>
      <c r="X24" s="215"/>
      <c r="Y24" s="215"/>
    </row>
    <row r="25" spans="1:25">
      <c r="A25" s="215"/>
      <c r="B25" s="215"/>
      <c r="C25" s="215"/>
      <c r="D25" s="215"/>
      <c r="E25" s="215"/>
      <c r="F25" s="215"/>
      <c r="G25" s="215"/>
      <c r="H25" s="215"/>
      <c r="I25" s="215"/>
      <c r="J25" s="215"/>
      <c r="K25" s="215"/>
      <c r="L25" s="215"/>
      <c r="M25" s="215"/>
      <c r="N25" s="215"/>
      <c r="O25" s="215"/>
      <c r="P25" s="215"/>
      <c r="Q25" s="215"/>
      <c r="R25" s="215"/>
      <c r="S25" s="215"/>
      <c r="T25" s="215"/>
      <c r="U25" s="215"/>
      <c r="V25" s="215"/>
      <c r="W25" s="215"/>
      <c r="X25" s="215"/>
      <c r="Y25" s="215"/>
    </row>
    <row r="26" spans="1:25">
      <c r="A26" s="215"/>
      <c r="B26" s="215"/>
      <c r="C26" s="215"/>
      <c r="D26" s="215"/>
      <c r="E26" s="215"/>
      <c r="F26" s="215"/>
      <c r="G26" s="215"/>
      <c r="H26" s="215"/>
      <c r="I26" s="215"/>
      <c r="J26" s="215"/>
      <c r="K26" s="215"/>
      <c r="L26" s="215"/>
      <c r="M26" s="215"/>
      <c r="N26" s="215"/>
      <c r="O26" s="215"/>
      <c r="P26" s="215"/>
      <c r="Q26" s="215"/>
      <c r="R26" s="215"/>
      <c r="S26" s="215"/>
      <c r="T26" s="215"/>
      <c r="U26" s="215"/>
      <c r="V26" s="215"/>
      <c r="W26" s="215"/>
      <c r="X26" s="215"/>
      <c r="Y26" s="215"/>
    </row>
    <row r="27" spans="1:25">
      <c r="A27" s="215"/>
      <c r="B27" s="215"/>
      <c r="C27" s="215"/>
      <c r="D27" s="215"/>
      <c r="E27" s="215"/>
      <c r="F27" s="215"/>
      <c r="G27" s="215"/>
      <c r="H27" s="215"/>
      <c r="I27" s="215"/>
      <c r="J27" s="215"/>
      <c r="K27" s="215"/>
      <c r="L27" s="215"/>
      <c r="M27" s="215"/>
      <c r="N27" s="215"/>
      <c r="O27" s="215"/>
      <c r="P27" s="215"/>
      <c r="Q27" s="215"/>
      <c r="R27" s="215"/>
      <c r="S27" s="215"/>
      <c r="T27" s="215"/>
      <c r="U27" s="215"/>
      <c r="V27" s="215"/>
      <c r="W27" s="215"/>
      <c r="X27" s="215"/>
      <c r="Y27" s="215"/>
    </row>
    <row r="28" spans="1:25">
      <c r="A28" s="215"/>
      <c r="B28" s="215"/>
      <c r="C28" s="215"/>
      <c r="D28" s="215"/>
      <c r="E28" s="215"/>
      <c r="F28" s="215"/>
      <c r="G28" s="215"/>
      <c r="H28" s="215"/>
      <c r="I28" s="215"/>
      <c r="J28" s="215"/>
      <c r="K28" s="215"/>
      <c r="L28" s="215"/>
      <c r="M28" s="215"/>
      <c r="N28" s="215"/>
      <c r="O28" s="215"/>
      <c r="P28" s="215"/>
      <c r="Q28" s="215"/>
      <c r="R28" s="215"/>
      <c r="S28" s="215"/>
      <c r="T28" s="215"/>
      <c r="U28" s="215"/>
      <c r="V28" s="215"/>
      <c r="W28" s="215"/>
      <c r="X28" s="215"/>
      <c r="Y28" s="215"/>
    </row>
    <row r="29" spans="1:25">
      <c r="A29" s="215"/>
      <c r="B29" s="215"/>
      <c r="C29" s="215"/>
      <c r="D29" s="215"/>
      <c r="E29" s="215"/>
      <c r="F29" s="215"/>
      <c r="G29" s="215"/>
      <c r="H29" s="215"/>
      <c r="I29" s="215"/>
      <c r="J29" s="215"/>
      <c r="K29" s="215"/>
      <c r="L29" s="215"/>
      <c r="M29" s="215"/>
      <c r="N29" s="215"/>
      <c r="O29" s="215"/>
      <c r="P29" s="215"/>
      <c r="Q29" s="215"/>
      <c r="R29" s="215"/>
      <c r="S29" s="215"/>
      <c r="T29" s="215"/>
      <c r="U29" s="215"/>
      <c r="V29" s="215"/>
      <c r="W29" s="215"/>
      <c r="X29" s="215"/>
      <c r="Y29" s="215"/>
    </row>
    <row r="30" spans="1:25">
      <c r="A30" s="215"/>
      <c r="B30" s="215"/>
      <c r="C30" s="215"/>
      <c r="D30" s="215"/>
      <c r="E30" s="215"/>
      <c r="F30" s="215"/>
      <c r="G30" s="215"/>
      <c r="H30" s="215"/>
      <c r="I30" s="215"/>
      <c r="J30" s="215"/>
      <c r="K30" s="215"/>
      <c r="L30" s="215"/>
      <c r="M30" s="215"/>
      <c r="N30" s="215"/>
      <c r="O30" s="215"/>
      <c r="P30" s="215"/>
      <c r="Q30" s="215"/>
      <c r="R30" s="215"/>
      <c r="S30" s="215"/>
      <c r="T30" s="215"/>
      <c r="U30" s="215"/>
      <c r="V30" s="215"/>
      <c r="W30" s="215"/>
      <c r="X30" s="215"/>
      <c r="Y30" s="215"/>
    </row>
    <row r="31" spans="1:25">
      <c r="A31" s="215"/>
      <c r="B31" s="215"/>
      <c r="C31" s="215"/>
      <c r="D31" s="215"/>
      <c r="E31" s="215"/>
      <c r="F31" s="215"/>
      <c r="G31" s="215"/>
      <c r="H31" s="215"/>
      <c r="I31" s="215"/>
      <c r="J31" s="215"/>
      <c r="K31" s="215"/>
      <c r="L31" s="215"/>
      <c r="M31" s="215"/>
      <c r="N31" s="215"/>
      <c r="O31" s="215"/>
      <c r="P31" s="215"/>
      <c r="Q31" s="215"/>
      <c r="R31" s="215"/>
      <c r="S31" s="215"/>
      <c r="T31" s="215"/>
      <c r="U31" s="215"/>
      <c r="V31" s="215"/>
      <c r="W31" s="215"/>
      <c r="X31" s="215"/>
      <c r="Y31" s="215"/>
    </row>
    <row r="32" spans="1:25">
      <c r="A32" s="215"/>
      <c r="B32" s="215"/>
      <c r="C32" s="215"/>
      <c r="D32" s="215"/>
      <c r="E32" s="215"/>
      <c r="F32" s="215"/>
      <c r="G32" s="215"/>
      <c r="H32" s="215"/>
      <c r="I32" s="215"/>
      <c r="J32" s="215"/>
      <c r="K32" s="215"/>
      <c r="L32" s="215"/>
      <c r="M32" s="215"/>
      <c r="N32" s="215"/>
      <c r="O32" s="215"/>
      <c r="P32" s="215"/>
      <c r="Q32" s="215"/>
      <c r="R32" s="215"/>
      <c r="S32" s="215"/>
      <c r="T32" s="215"/>
      <c r="U32" s="215"/>
      <c r="V32" s="215"/>
      <c r="W32" s="215"/>
      <c r="X32" s="215"/>
      <c r="Y32" s="215"/>
    </row>
    <row r="33" spans="1:25">
      <c r="A33" s="215"/>
      <c r="B33" s="215"/>
      <c r="C33" s="215"/>
      <c r="D33" s="215"/>
      <c r="E33" s="215"/>
      <c r="F33" s="215"/>
      <c r="G33" s="215"/>
      <c r="H33" s="215"/>
      <c r="I33" s="215"/>
      <c r="J33" s="215"/>
      <c r="K33" s="215"/>
      <c r="L33" s="215"/>
      <c r="M33" s="215"/>
      <c r="N33" s="215"/>
      <c r="O33" s="215"/>
      <c r="P33" s="215"/>
      <c r="Q33" s="215"/>
      <c r="R33" s="215"/>
      <c r="S33" s="215"/>
      <c r="T33" s="215"/>
      <c r="U33" s="215"/>
      <c r="V33" s="215"/>
      <c r="W33" s="215"/>
      <c r="X33" s="215"/>
      <c r="Y33" s="215"/>
    </row>
    <row r="34" spans="1:25">
      <c r="A34" s="215"/>
      <c r="B34" s="215"/>
      <c r="C34" s="215"/>
      <c r="D34" s="215"/>
      <c r="E34" s="215"/>
      <c r="F34" s="215"/>
      <c r="G34" s="215"/>
      <c r="H34" s="215"/>
      <c r="I34" s="215"/>
      <c r="J34" s="215"/>
      <c r="K34" s="215"/>
      <c r="L34" s="215"/>
      <c r="M34" s="215"/>
      <c r="N34" s="215"/>
      <c r="O34" s="215"/>
      <c r="P34" s="215"/>
      <c r="Q34" s="215"/>
      <c r="R34" s="215"/>
      <c r="S34" s="215"/>
      <c r="T34" s="215"/>
      <c r="U34" s="215"/>
      <c r="V34" s="215"/>
      <c r="W34" s="215"/>
      <c r="X34" s="215"/>
      <c r="Y34" s="215"/>
    </row>
    <row r="35" spans="1:25">
      <c r="A35" s="215"/>
      <c r="B35" s="215"/>
      <c r="C35" s="215"/>
      <c r="D35" s="215"/>
      <c r="E35" s="215"/>
      <c r="F35" s="215"/>
      <c r="G35" s="215"/>
      <c r="H35" s="215"/>
      <c r="I35" s="215"/>
      <c r="J35" s="215"/>
      <c r="K35" s="215"/>
      <c r="L35" s="215"/>
      <c r="M35" s="215"/>
      <c r="N35" s="215"/>
      <c r="O35" s="215"/>
      <c r="P35" s="215"/>
      <c r="Q35" s="215"/>
      <c r="R35" s="215"/>
      <c r="S35" s="215"/>
      <c r="T35" s="215"/>
      <c r="U35" s="215"/>
      <c r="V35" s="215"/>
      <c r="W35" s="215"/>
      <c r="X35" s="215"/>
      <c r="Y35" s="215"/>
    </row>
    <row r="36" spans="1:25">
      <c r="A36" s="215"/>
      <c r="B36" s="215"/>
      <c r="C36" s="215"/>
      <c r="D36" s="215"/>
      <c r="E36" s="215"/>
      <c r="F36" s="215"/>
      <c r="G36" s="215"/>
      <c r="H36" s="215"/>
      <c r="I36" s="215"/>
      <c r="J36" s="215"/>
      <c r="K36" s="215"/>
      <c r="L36" s="215"/>
      <c r="M36" s="215"/>
      <c r="N36" s="215"/>
      <c r="O36" s="215"/>
      <c r="P36" s="215"/>
      <c r="Q36" s="215"/>
      <c r="R36" s="215"/>
      <c r="S36" s="215"/>
      <c r="T36" s="215"/>
      <c r="U36" s="215"/>
      <c r="V36" s="215"/>
      <c r="W36" s="215"/>
      <c r="X36" s="215"/>
      <c r="Y36" s="215"/>
    </row>
    <row r="37" spans="1:25">
      <c r="A37" s="215"/>
      <c r="B37" s="215"/>
      <c r="C37" s="215"/>
      <c r="D37" s="215"/>
      <c r="E37" s="215"/>
      <c r="F37" s="215"/>
      <c r="G37" s="215"/>
      <c r="H37" s="215"/>
      <c r="I37" s="215"/>
      <c r="J37" s="215"/>
      <c r="K37" s="215"/>
      <c r="L37" s="215"/>
      <c r="M37" s="215"/>
      <c r="N37" s="215"/>
      <c r="O37" s="215"/>
      <c r="P37" s="215"/>
      <c r="Q37" s="215"/>
      <c r="R37" s="215"/>
      <c r="S37" s="215"/>
      <c r="T37" s="215"/>
      <c r="U37" s="215"/>
      <c r="V37" s="215"/>
      <c r="W37" s="215"/>
      <c r="X37" s="215"/>
      <c r="Y37" s="215"/>
    </row>
    <row r="38" spans="1:25">
      <c r="A38" s="215"/>
      <c r="B38" s="215"/>
      <c r="C38" s="215"/>
      <c r="D38" s="215"/>
      <c r="E38" s="215"/>
      <c r="F38" s="215"/>
      <c r="G38" s="215"/>
      <c r="H38" s="215"/>
      <c r="I38" s="215"/>
      <c r="J38" s="215"/>
      <c r="K38" s="215"/>
      <c r="L38" s="215"/>
      <c r="M38" s="215"/>
      <c r="N38" s="215"/>
      <c r="O38" s="215"/>
      <c r="P38" s="215"/>
      <c r="Q38" s="215"/>
      <c r="R38" s="215"/>
      <c r="S38" s="215"/>
      <c r="T38" s="215"/>
      <c r="U38" s="215"/>
      <c r="V38" s="215"/>
      <c r="W38" s="215"/>
      <c r="X38" s="215"/>
      <c r="Y38" s="215"/>
    </row>
    <row r="39" spans="1:25">
      <c r="A39" s="215"/>
      <c r="B39" s="215"/>
      <c r="C39" s="215"/>
      <c r="D39" s="215"/>
      <c r="E39" s="215"/>
      <c r="F39" s="215"/>
      <c r="G39" s="215"/>
      <c r="H39" s="215"/>
      <c r="I39" s="215"/>
      <c r="J39" s="215"/>
      <c r="K39" s="215"/>
      <c r="L39" s="215"/>
      <c r="M39" s="215"/>
      <c r="N39" s="215"/>
      <c r="O39" s="215"/>
      <c r="P39" s="215"/>
      <c r="Q39" s="215"/>
      <c r="R39" s="215"/>
      <c r="S39" s="215"/>
      <c r="T39" s="215"/>
      <c r="U39" s="215"/>
      <c r="V39" s="215"/>
      <c r="W39" s="215"/>
      <c r="X39" s="215"/>
      <c r="Y39" s="215"/>
    </row>
    <row r="40" spans="1:25">
      <c r="A40" s="215"/>
      <c r="B40" s="215"/>
      <c r="C40" s="215"/>
      <c r="D40" s="215"/>
      <c r="E40" s="215"/>
      <c r="F40" s="215"/>
      <c r="G40" s="215"/>
      <c r="H40" s="215"/>
      <c r="I40" s="215"/>
      <c r="J40" s="215"/>
      <c r="K40" s="215"/>
      <c r="L40" s="215"/>
      <c r="M40" s="215"/>
      <c r="N40" s="215"/>
      <c r="O40" s="215"/>
      <c r="P40" s="215"/>
      <c r="Q40" s="215"/>
      <c r="R40" s="215"/>
      <c r="S40" s="215"/>
      <c r="T40" s="215"/>
      <c r="U40" s="215"/>
      <c r="V40" s="215"/>
      <c r="W40" s="215"/>
      <c r="X40" s="215"/>
      <c r="Y40" s="215"/>
    </row>
    <row r="41" spans="1:25">
      <c r="A41" s="215"/>
      <c r="B41" s="215"/>
      <c r="C41" s="215"/>
      <c r="D41" s="215"/>
      <c r="E41" s="215"/>
      <c r="F41" s="215"/>
      <c r="G41" s="215"/>
      <c r="H41" s="215"/>
      <c r="I41" s="215"/>
      <c r="J41" s="215"/>
      <c r="K41" s="215"/>
      <c r="L41" s="215"/>
      <c r="M41" s="215"/>
      <c r="N41" s="215"/>
      <c r="O41" s="215"/>
      <c r="P41" s="215"/>
      <c r="Q41" s="215"/>
      <c r="R41" s="215"/>
      <c r="S41" s="215"/>
      <c r="T41" s="215"/>
      <c r="U41" s="215"/>
      <c r="V41" s="215"/>
      <c r="W41" s="215"/>
      <c r="X41" s="215"/>
      <c r="Y41" s="215"/>
    </row>
    <row r="42" spans="1:25">
      <c r="A42" s="215"/>
      <c r="B42" s="215"/>
      <c r="C42" s="215"/>
      <c r="D42" s="215"/>
      <c r="E42" s="215"/>
      <c r="F42" s="215"/>
      <c r="G42" s="215"/>
      <c r="H42" s="215"/>
      <c r="I42" s="215"/>
      <c r="J42" s="215"/>
      <c r="K42" s="215"/>
      <c r="L42" s="215"/>
      <c r="M42" s="215"/>
      <c r="N42" s="215"/>
      <c r="O42" s="215"/>
      <c r="P42" s="215"/>
      <c r="Q42" s="215"/>
      <c r="R42" s="215"/>
      <c r="S42" s="215"/>
      <c r="T42" s="215"/>
      <c r="U42" s="215"/>
      <c r="V42" s="215"/>
      <c r="W42" s="215"/>
      <c r="X42" s="215"/>
      <c r="Y42" s="215"/>
    </row>
    <row r="43" spans="1:25">
      <c r="A43" s="215"/>
      <c r="B43" s="215"/>
      <c r="C43" s="215"/>
      <c r="D43" s="215"/>
      <c r="E43" s="215"/>
      <c r="F43" s="215"/>
      <c r="G43" s="215"/>
      <c r="H43" s="215"/>
      <c r="I43" s="215"/>
      <c r="J43" s="215"/>
      <c r="K43" s="215"/>
      <c r="L43" s="215"/>
      <c r="M43" s="215"/>
      <c r="N43" s="215"/>
      <c r="O43" s="215"/>
      <c r="P43" s="215"/>
      <c r="Q43" s="215"/>
      <c r="R43" s="215"/>
      <c r="S43" s="215"/>
      <c r="T43" s="215"/>
      <c r="U43" s="215"/>
      <c r="V43" s="215"/>
      <c r="W43" s="215"/>
      <c r="X43" s="215"/>
      <c r="Y43" s="215"/>
    </row>
    <row r="44" spans="1:25">
      <c r="A44" s="215"/>
      <c r="B44" s="215"/>
      <c r="C44" s="215"/>
      <c r="D44" s="215"/>
      <c r="E44" s="215"/>
      <c r="F44" s="215"/>
      <c r="G44" s="215"/>
      <c r="H44" s="215"/>
      <c r="I44" s="215"/>
      <c r="J44" s="215"/>
      <c r="K44" s="215"/>
      <c r="L44" s="215"/>
      <c r="M44" s="215"/>
      <c r="N44" s="215"/>
      <c r="O44" s="215"/>
      <c r="P44" s="215"/>
      <c r="Q44" s="215"/>
      <c r="R44" s="215"/>
      <c r="S44" s="215"/>
      <c r="T44" s="215"/>
      <c r="U44" s="215"/>
      <c r="V44" s="215"/>
      <c r="W44" s="215"/>
      <c r="X44" s="215"/>
      <c r="Y44" s="215"/>
    </row>
    <row r="45" spans="1:25">
      <c r="A45" s="215"/>
      <c r="B45" s="215"/>
      <c r="C45" s="215"/>
      <c r="D45" s="215"/>
      <c r="E45" s="215"/>
      <c r="F45" s="215"/>
      <c r="G45" s="215"/>
      <c r="H45" s="215"/>
      <c r="I45" s="215"/>
      <c r="J45" s="215"/>
      <c r="K45" s="215"/>
      <c r="L45" s="215"/>
      <c r="M45" s="215"/>
      <c r="N45" s="215"/>
      <c r="O45" s="215"/>
      <c r="P45" s="215"/>
      <c r="Q45" s="215"/>
      <c r="R45" s="215"/>
      <c r="S45" s="215"/>
      <c r="T45" s="215"/>
      <c r="U45" s="215"/>
      <c r="V45" s="215"/>
      <c r="W45" s="215"/>
      <c r="X45" s="215"/>
      <c r="Y45" s="215"/>
    </row>
    <row r="46" spans="1:25">
      <c r="A46" s="215"/>
      <c r="B46" s="215"/>
      <c r="C46" s="215"/>
      <c r="D46" s="215"/>
      <c r="E46" s="215"/>
      <c r="F46" s="215"/>
      <c r="G46" s="215"/>
      <c r="H46" s="215"/>
      <c r="I46" s="215"/>
      <c r="J46" s="215"/>
      <c r="K46" s="215"/>
      <c r="L46" s="215"/>
      <c r="M46" s="215"/>
      <c r="N46" s="215"/>
      <c r="O46" s="215"/>
      <c r="P46" s="215"/>
      <c r="Q46" s="215"/>
      <c r="R46" s="215"/>
      <c r="S46" s="215"/>
      <c r="T46" s="215"/>
      <c r="U46" s="215"/>
      <c r="V46" s="215"/>
      <c r="W46" s="215"/>
      <c r="X46" s="215"/>
      <c r="Y46" s="215"/>
    </row>
    <row r="47" spans="1:25">
      <c r="A47" s="215"/>
      <c r="B47" s="215"/>
      <c r="C47" s="215"/>
      <c r="D47" s="215"/>
      <c r="E47" s="215"/>
      <c r="F47" s="215"/>
      <c r="G47" s="215"/>
      <c r="H47" s="215"/>
      <c r="I47" s="215"/>
      <c r="J47" s="215"/>
      <c r="K47" s="215"/>
      <c r="L47" s="215"/>
      <c r="M47" s="215"/>
      <c r="N47" s="215"/>
      <c r="O47" s="215"/>
      <c r="P47" s="215"/>
      <c r="Q47" s="215"/>
      <c r="R47" s="215"/>
      <c r="S47" s="215"/>
      <c r="T47" s="215"/>
      <c r="U47" s="215"/>
      <c r="V47" s="215"/>
      <c r="W47" s="215"/>
      <c r="X47" s="215"/>
      <c r="Y47" s="215"/>
    </row>
    <row r="48" spans="1:25">
      <c r="A48" s="215"/>
      <c r="B48" s="215"/>
      <c r="C48" s="215"/>
      <c r="D48" s="215"/>
      <c r="E48" s="215"/>
      <c r="F48" s="215"/>
      <c r="G48" s="215"/>
      <c r="H48" s="215"/>
      <c r="I48" s="215"/>
      <c r="J48" s="215"/>
      <c r="K48" s="215"/>
      <c r="L48" s="215"/>
      <c r="M48" s="215"/>
      <c r="N48" s="215"/>
      <c r="O48" s="215"/>
      <c r="P48" s="215"/>
      <c r="Q48" s="215"/>
      <c r="R48" s="215"/>
      <c r="S48" s="215"/>
      <c r="T48" s="215"/>
      <c r="U48" s="215"/>
      <c r="V48" s="215"/>
      <c r="W48" s="215"/>
      <c r="X48" s="215"/>
      <c r="Y48" s="215"/>
    </row>
    <row r="49" spans="1:25">
      <c r="A49" s="215"/>
      <c r="B49" s="215"/>
      <c r="C49" s="215"/>
      <c r="D49" s="215"/>
      <c r="E49" s="215"/>
      <c r="F49" s="215"/>
      <c r="G49" s="215"/>
      <c r="H49" s="215"/>
      <c r="I49" s="215"/>
      <c r="J49" s="215"/>
      <c r="K49" s="215"/>
      <c r="L49" s="215"/>
      <c r="M49" s="215"/>
      <c r="N49" s="215"/>
      <c r="O49" s="215"/>
      <c r="P49" s="215"/>
      <c r="Q49" s="215"/>
      <c r="R49" s="215"/>
      <c r="S49" s="215"/>
      <c r="T49" s="215"/>
      <c r="U49" s="215"/>
      <c r="V49" s="215"/>
      <c r="W49" s="215"/>
      <c r="X49" s="215"/>
      <c r="Y49" s="215"/>
    </row>
    <row r="50" spans="1:25">
      <c r="A50" s="215"/>
      <c r="B50" s="215"/>
      <c r="C50" s="215"/>
      <c r="D50" s="215"/>
      <c r="E50" s="215"/>
      <c r="F50" s="215"/>
      <c r="G50" s="215"/>
      <c r="H50" s="215"/>
      <c r="I50" s="215"/>
      <c r="J50" s="215"/>
      <c r="K50" s="215"/>
      <c r="L50" s="215"/>
      <c r="M50" s="215"/>
      <c r="N50" s="215"/>
      <c r="O50" s="215"/>
      <c r="P50" s="215"/>
      <c r="Q50" s="215"/>
      <c r="R50" s="215"/>
      <c r="S50" s="215"/>
      <c r="T50" s="215"/>
      <c r="U50" s="215"/>
      <c r="V50" s="215"/>
      <c r="W50" s="215"/>
      <c r="X50" s="215"/>
      <c r="Y50" s="215"/>
    </row>
    <row r="51" spans="1:25">
      <c r="A51" s="215"/>
      <c r="B51" s="215"/>
      <c r="C51" s="215"/>
      <c r="D51" s="215"/>
      <c r="E51" s="215"/>
      <c r="F51" s="215"/>
      <c r="G51" s="215"/>
      <c r="H51" s="215"/>
      <c r="I51" s="215"/>
      <c r="J51" s="215"/>
      <c r="K51" s="215"/>
      <c r="L51" s="215"/>
      <c r="M51" s="215"/>
      <c r="N51" s="215"/>
      <c r="O51" s="215"/>
      <c r="P51" s="215"/>
      <c r="Q51" s="215"/>
      <c r="R51" s="215"/>
      <c r="S51" s="215"/>
      <c r="T51" s="215"/>
      <c r="U51" s="215"/>
      <c r="V51" s="215"/>
      <c r="W51" s="215"/>
      <c r="X51" s="215"/>
      <c r="Y51" s="215"/>
    </row>
    <row r="52" spans="1:25">
      <c r="A52" s="215"/>
      <c r="B52" s="215"/>
      <c r="C52" s="215"/>
      <c r="D52" s="215"/>
      <c r="E52" s="215"/>
      <c r="F52" s="215"/>
      <c r="G52" s="215"/>
      <c r="H52" s="215"/>
      <c r="I52" s="215"/>
      <c r="J52" s="215"/>
      <c r="K52" s="215"/>
      <c r="L52" s="215"/>
      <c r="M52" s="215"/>
      <c r="N52" s="215"/>
      <c r="O52" s="215"/>
      <c r="P52" s="215"/>
      <c r="Q52" s="215"/>
      <c r="R52" s="215"/>
      <c r="S52" s="215"/>
      <c r="T52" s="215"/>
      <c r="U52" s="215"/>
      <c r="V52" s="215"/>
      <c r="W52" s="215"/>
      <c r="X52" s="215"/>
      <c r="Y52" s="215"/>
    </row>
    <row r="53" spans="1:25">
      <c r="A53" s="215"/>
      <c r="B53" s="215"/>
      <c r="C53" s="215"/>
      <c r="D53" s="215"/>
      <c r="E53" s="215"/>
      <c r="F53" s="215"/>
      <c r="G53" s="215"/>
      <c r="H53" s="215"/>
      <c r="I53" s="215"/>
      <c r="J53" s="215"/>
      <c r="K53" s="215"/>
      <c r="L53" s="215"/>
      <c r="M53" s="215"/>
      <c r="N53" s="215"/>
      <c r="O53" s="215"/>
      <c r="P53" s="215"/>
      <c r="Q53" s="215"/>
      <c r="R53" s="215"/>
      <c r="S53" s="215"/>
      <c r="T53" s="215"/>
      <c r="U53" s="215"/>
      <c r="V53" s="215"/>
      <c r="W53" s="215"/>
      <c r="X53" s="215"/>
      <c r="Y53" s="215"/>
    </row>
    <row r="54" spans="1:25">
      <c r="A54" s="215"/>
      <c r="B54" s="215"/>
      <c r="C54" s="215"/>
      <c r="D54" s="215"/>
      <c r="E54" s="215"/>
      <c r="F54" s="215"/>
      <c r="G54" s="215"/>
      <c r="H54" s="215"/>
      <c r="I54" s="215"/>
      <c r="J54" s="215"/>
      <c r="K54" s="215"/>
      <c r="L54" s="215"/>
      <c r="M54" s="215"/>
      <c r="N54" s="215"/>
      <c r="O54" s="215"/>
      <c r="P54" s="215"/>
      <c r="Q54" s="215"/>
      <c r="R54" s="215"/>
      <c r="S54" s="215"/>
      <c r="T54" s="215"/>
      <c r="U54" s="215"/>
      <c r="V54" s="215"/>
      <c r="W54" s="215"/>
      <c r="X54" s="215"/>
      <c r="Y54" s="215"/>
    </row>
    <row r="55" spans="1:25">
      <c r="A55" s="215"/>
      <c r="B55" s="215"/>
      <c r="C55" s="215"/>
      <c r="D55" s="215"/>
      <c r="E55" s="215"/>
      <c r="F55" s="215"/>
      <c r="G55" s="215"/>
      <c r="H55" s="215"/>
      <c r="I55" s="215"/>
      <c r="J55" s="215"/>
      <c r="K55" s="215"/>
      <c r="L55" s="215"/>
      <c r="M55" s="215"/>
      <c r="N55" s="215"/>
      <c r="O55" s="215"/>
      <c r="P55" s="215"/>
      <c r="Q55" s="215"/>
      <c r="R55" s="215"/>
      <c r="S55" s="215"/>
      <c r="T55" s="215"/>
      <c r="U55" s="215"/>
      <c r="V55" s="215"/>
      <c r="W55" s="215"/>
      <c r="X55" s="215"/>
      <c r="Y55" s="215"/>
    </row>
    <row r="56" spans="1:25">
      <c r="A56" s="215"/>
      <c r="B56" s="215"/>
      <c r="C56" s="215"/>
      <c r="D56" s="215"/>
      <c r="E56" s="215"/>
      <c r="F56" s="215"/>
      <c r="G56" s="215"/>
      <c r="H56" s="215"/>
      <c r="I56" s="215"/>
      <c r="J56" s="215"/>
      <c r="K56" s="215"/>
      <c r="L56" s="215"/>
      <c r="M56" s="215"/>
      <c r="N56" s="215"/>
      <c r="O56" s="215"/>
      <c r="P56" s="215"/>
      <c r="Q56" s="215"/>
      <c r="R56" s="215"/>
      <c r="S56" s="215"/>
      <c r="T56" s="215"/>
      <c r="U56" s="215"/>
      <c r="V56" s="215"/>
      <c r="W56" s="215"/>
      <c r="X56" s="215"/>
      <c r="Y56" s="215"/>
    </row>
    <row r="57" spans="1:25">
      <c r="A57" s="215"/>
      <c r="B57" s="215"/>
      <c r="C57" s="215"/>
      <c r="D57" s="215"/>
      <c r="E57" s="215"/>
      <c r="F57" s="215"/>
      <c r="G57" s="215"/>
      <c r="H57" s="215"/>
      <c r="I57" s="215"/>
      <c r="J57" s="215"/>
      <c r="K57" s="215"/>
      <c r="L57" s="215"/>
      <c r="M57" s="215"/>
      <c r="N57" s="215"/>
      <c r="O57" s="215"/>
      <c r="P57" s="215"/>
      <c r="Q57" s="215"/>
      <c r="R57" s="215"/>
      <c r="S57" s="215"/>
      <c r="T57" s="215"/>
      <c r="U57" s="215"/>
      <c r="V57" s="215"/>
      <c r="W57" s="215"/>
      <c r="X57" s="215"/>
      <c r="Y57" s="215"/>
    </row>
    <row r="58" spans="1:25">
      <c r="A58" s="215"/>
      <c r="B58" s="215"/>
      <c r="C58" s="215"/>
      <c r="D58" s="215"/>
      <c r="E58" s="215"/>
      <c r="F58" s="215"/>
      <c r="G58" s="215"/>
      <c r="H58" s="215"/>
      <c r="I58" s="215"/>
      <c r="J58" s="215"/>
      <c r="K58" s="215"/>
      <c r="L58" s="215"/>
      <c r="M58" s="215"/>
      <c r="N58" s="215"/>
      <c r="O58" s="215"/>
      <c r="P58" s="215"/>
      <c r="Q58" s="215"/>
      <c r="R58" s="215"/>
      <c r="S58" s="215"/>
      <c r="T58" s="215"/>
      <c r="U58" s="215"/>
      <c r="V58" s="215"/>
      <c r="W58" s="215"/>
      <c r="X58" s="215"/>
      <c r="Y58" s="215"/>
    </row>
    <row r="59" spans="1:25">
      <c r="A59" s="215"/>
      <c r="B59" s="215"/>
      <c r="C59" s="215"/>
      <c r="D59" s="215"/>
      <c r="E59" s="215"/>
      <c r="F59" s="215"/>
      <c r="G59" s="215"/>
      <c r="H59" s="215"/>
      <c r="I59" s="215"/>
      <c r="J59" s="215"/>
      <c r="K59" s="215"/>
      <c r="L59" s="215"/>
      <c r="M59" s="215"/>
      <c r="N59" s="215"/>
      <c r="O59" s="215"/>
      <c r="P59" s="215"/>
      <c r="Q59" s="215"/>
      <c r="R59" s="215"/>
      <c r="S59" s="215"/>
      <c r="T59" s="215"/>
      <c r="U59" s="215"/>
      <c r="V59" s="215"/>
      <c r="W59" s="215"/>
      <c r="X59" s="215"/>
      <c r="Y59" s="215"/>
    </row>
    <row r="60" spans="1:25">
      <c r="A60" s="215"/>
      <c r="B60" s="215"/>
      <c r="C60" s="215"/>
      <c r="D60" s="215"/>
      <c r="E60" s="215"/>
      <c r="F60" s="215"/>
      <c r="G60" s="215"/>
      <c r="H60" s="215"/>
      <c r="I60" s="215"/>
      <c r="J60" s="215"/>
      <c r="K60" s="215"/>
      <c r="L60" s="215"/>
      <c r="M60" s="215"/>
      <c r="N60" s="215"/>
      <c r="O60" s="215"/>
      <c r="P60" s="215"/>
      <c r="Q60" s="215"/>
      <c r="R60" s="215"/>
      <c r="S60" s="215"/>
      <c r="T60" s="215"/>
      <c r="U60" s="215"/>
      <c r="V60" s="215"/>
      <c r="W60" s="215"/>
      <c r="X60" s="215"/>
      <c r="Y60" s="215"/>
    </row>
    <row r="61" spans="1:25">
      <c r="A61" s="215"/>
      <c r="B61" s="215"/>
      <c r="C61" s="215"/>
      <c r="D61" s="215"/>
      <c r="E61" s="215"/>
      <c r="F61" s="215"/>
      <c r="G61" s="215"/>
      <c r="H61" s="215"/>
      <c r="I61" s="215"/>
      <c r="J61" s="215"/>
      <c r="K61" s="215"/>
      <c r="L61" s="215"/>
      <c r="M61" s="215"/>
      <c r="N61" s="215"/>
      <c r="O61" s="215"/>
      <c r="P61" s="215"/>
      <c r="Q61" s="215"/>
      <c r="R61" s="215"/>
      <c r="S61" s="215"/>
      <c r="T61" s="215"/>
      <c r="U61" s="215"/>
      <c r="V61" s="215"/>
      <c r="W61" s="215"/>
      <c r="X61" s="215"/>
      <c r="Y61" s="215"/>
    </row>
    <row r="62" spans="1:25">
      <c r="A62" s="215"/>
      <c r="B62" s="215"/>
      <c r="C62" s="215"/>
      <c r="D62" s="215"/>
      <c r="E62" s="215"/>
      <c r="F62" s="215"/>
      <c r="G62" s="215"/>
      <c r="H62" s="215"/>
      <c r="I62" s="215"/>
      <c r="J62" s="215"/>
      <c r="K62" s="215"/>
      <c r="L62" s="215"/>
      <c r="M62" s="215"/>
      <c r="N62" s="215"/>
      <c r="O62" s="215"/>
      <c r="P62" s="215"/>
      <c r="Q62" s="215"/>
      <c r="R62" s="215"/>
      <c r="S62" s="215"/>
      <c r="T62" s="215"/>
      <c r="U62" s="215"/>
      <c r="V62" s="215"/>
      <c r="W62" s="215"/>
      <c r="X62" s="215"/>
      <c r="Y62" s="215"/>
    </row>
    <row r="63" spans="1:25">
      <c r="A63" s="215"/>
      <c r="B63" s="215"/>
      <c r="C63" s="215"/>
      <c r="D63" s="215"/>
      <c r="E63" s="215"/>
      <c r="F63" s="215"/>
      <c r="G63" s="215"/>
      <c r="H63" s="215"/>
      <c r="I63" s="215"/>
      <c r="J63" s="215"/>
      <c r="K63" s="215"/>
      <c r="L63" s="215"/>
      <c r="M63" s="215"/>
      <c r="N63" s="215"/>
      <c r="O63" s="215"/>
      <c r="P63" s="215"/>
      <c r="Q63" s="215"/>
      <c r="R63" s="215"/>
      <c r="S63" s="215"/>
      <c r="T63" s="215"/>
      <c r="U63" s="215"/>
      <c r="V63" s="215"/>
      <c r="W63" s="215"/>
      <c r="X63" s="215"/>
      <c r="Y63" s="215"/>
    </row>
    <row r="64" spans="1:25">
      <c r="A64" s="215"/>
      <c r="B64" s="215"/>
      <c r="C64" s="215"/>
      <c r="D64" s="215"/>
      <c r="E64" s="215"/>
      <c r="F64" s="215"/>
      <c r="G64" s="215"/>
      <c r="H64" s="215"/>
      <c r="I64" s="215"/>
      <c r="J64" s="215"/>
      <c r="K64" s="215"/>
      <c r="L64" s="215"/>
      <c r="M64" s="215"/>
      <c r="N64" s="215"/>
      <c r="O64" s="215"/>
      <c r="P64" s="215"/>
      <c r="Q64" s="215"/>
      <c r="R64" s="215"/>
      <c r="S64" s="215"/>
      <c r="T64" s="215"/>
      <c r="U64" s="215"/>
      <c r="V64" s="215"/>
      <c r="W64" s="215"/>
      <c r="X64" s="215"/>
      <c r="Y64" s="215"/>
    </row>
    <row r="65" spans="1:25">
      <c r="A65" s="215"/>
      <c r="B65" s="215"/>
      <c r="C65" s="215"/>
      <c r="D65" s="215"/>
      <c r="E65" s="215"/>
      <c r="F65" s="215"/>
      <c r="G65" s="215"/>
      <c r="H65" s="215"/>
      <c r="I65" s="215"/>
      <c r="J65" s="215"/>
      <c r="K65" s="215"/>
      <c r="L65" s="215"/>
      <c r="M65" s="215"/>
      <c r="N65" s="215"/>
      <c r="O65" s="215"/>
      <c r="P65" s="215"/>
      <c r="Q65" s="215"/>
      <c r="R65" s="215"/>
      <c r="S65" s="215"/>
      <c r="T65" s="215"/>
      <c r="U65" s="215"/>
      <c r="V65" s="215"/>
      <c r="W65" s="215"/>
      <c r="X65" s="215"/>
      <c r="Y65" s="215"/>
    </row>
    <row r="66" spans="1:25">
      <c r="A66" s="215"/>
      <c r="B66" s="215"/>
      <c r="C66" s="215"/>
      <c r="D66" s="215"/>
      <c r="E66" s="215"/>
      <c r="F66" s="215"/>
      <c r="G66" s="215"/>
      <c r="H66" s="215"/>
      <c r="I66" s="215"/>
      <c r="J66" s="215"/>
      <c r="K66" s="215"/>
      <c r="L66" s="215"/>
      <c r="M66" s="215"/>
      <c r="N66" s="215"/>
      <c r="O66" s="215"/>
      <c r="P66" s="215"/>
      <c r="Q66" s="215"/>
      <c r="R66" s="215"/>
      <c r="S66" s="215"/>
      <c r="T66" s="215"/>
      <c r="U66" s="215"/>
      <c r="V66" s="215"/>
      <c r="W66" s="215"/>
      <c r="X66" s="215"/>
      <c r="Y66" s="215"/>
    </row>
    <row r="67" spans="1:25">
      <c r="A67" s="215"/>
      <c r="B67" s="215"/>
      <c r="C67" s="215"/>
      <c r="D67" s="215"/>
      <c r="E67" s="215"/>
      <c r="F67" s="215"/>
      <c r="G67" s="215"/>
      <c r="H67" s="215"/>
      <c r="I67" s="215"/>
      <c r="J67" s="215"/>
      <c r="K67" s="215"/>
      <c r="L67" s="215"/>
      <c r="M67" s="215"/>
      <c r="N67" s="215"/>
      <c r="O67" s="215"/>
      <c r="P67" s="215"/>
      <c r="Q67" s="215"/>
      <c r="R67" s="215"/>
      <c r="S67" s="215"/>
      <c r="T67" s="215"/>
      <c r="U67" s="215"/>
      <c r="V67" s="215"/>
      <c r="W67" s="215"/>
      <c r="X67" s="215"/>
      <c r="Y67" s="215"/>
    </row>
    <row r="68" spans="1:25">
      <c r="A68" s="215"/>
      <c r="B68" s="215"/>
      <c r="C68" s="215"/>
      <c r="D68" s="215"/>
      <c r="E68" s="215"/>
      <c r="F68" s="215"/>
      <c r="G68" s="215"/>
      <c r="H68" s="215"/>
      <c r="I68" s="215"/>
      <c r="J68" s="215"/>
      <c r="K68" s="215"/>
      <c r="L68" s="215"/>
      <c r="M68" s="215"/>
      <c r="N68" s="215"/>
      <c r="O68" s="215"/>
      <c r="P68" s="215"/>
      <c r="Q68" s="215"/>
      <c r="R68" s="215"/>
      <c r="S68" s="215"/>
      <c r="T68" s="215"/>
      <c r="U68" s="215"/>
      <c r="V68" s="215"/>
      <c r="W68" s="215"/>
      <c r="X68" s="215"/>
      <c r="Y68" s="215"/>
    </row>
    <row r="69" spans="1:25">
      <c r="A69" s="215"/>
      <c r="B69" s="215"/>
      <c r="C69" s="215"/>
      <c r="D69" s="215"/>
      <c r="E69" s="215"/>
      <c r="F69" s="215"/>
      <c r="G69" s="215"/>
      <c r="H69" s="215"/>
      <c r="I69" s="215"/>
      <c r="J69" s="215"/>
      <c r="K69" s="215"/>
      <c r="L69" s="215"/>
      <c r="M69" s="215"/>
      <c r="N69" s="215"/>
      <c r="O69" s="215"/>
      <c r="P69" s="215"/>
      <c r="Q69" s="215"/>
      <c r="R69" s="215"/>
      <c r="S69" s="215"/>
      <c r="T69" s="215"/>
      <c r="U69" s="215"/>
      <c r="V69" s="215"/>
      <c r="W69" s="215"/>
      <c r="X69" s="215"/>
      <c r="Y69" s="215"/>
    </row>
    <row r="70" spans="1:25">
      <c r="A70" s="215"/>
      <c r="B70" s="215"/>
      <c r="C70" s="215"/>
      <c r="D70" s="215"/>
      <c r="E70" s="215"/>
      <c r="F70" s="215"/>
      <c r="G70" s="215"/>
      <c r="H70" s="215"/>
      <c r="I70" s="215"/>
      <c r="J70" s="215"/>
      <c r="K70" s="215"/>
      <c r="L70" s="215"/>
      <c r="M70" s="215"/>
      <c r="N70" s="215"/>
      <c r="O70" s="215"/>
      <c r="P70" s="215"/>
      <c r="Q70" s="215"/>
      <c r="R70" s="215"/>
      <c r="S70" s="215"/>
      <c r="T70" s="215"/>
      <c r="U70" s="215"/>
      <c r="V70" s="215"/>
      <c r="W70" s="215"/>
      <c r="X70" s="215"/>
      <c r="Y70" s="215"/>
    </row>
    <row r="71" spans="1:25">
      <c r="A71" s="215"/>
      <c r="B71" s="215"/>
      <c r="C71" s="215"/>
      <c r="D71" s="215"/>
      <c r="E71" s="215"/>
      <c r="F71" s="215"/>
      <c r="G71" s="215"/>
      <c r="H71" s="215"/>
      <c r="I71" s="215"/>
      <c r="J71" s="215"/>
      <c r="K71" s="215"/>
      <c r="L71" s="215"/>
      <c r="M71" s="215"/>
      <c r="N71" s="215"/>
      <c r="O71" s="215"/>
      <c r="P71" s="215"/>
      <c r="Q71" s="215"/>
      <c r="R71" s="215"/>
      <c r="S71" s="215"/>
      <c r="T71" s="215"/>
      <c r="U71" s="215"/>
      <c r="V71" s="215"/>
      <c r="W71" s="215"/>
      <c r="X71" s="215"/>
      <c r="Y71" s="215"/>
    </row>
    <row r="72" spans="1:25">
      <c r="A72" s="215"/>
      <c r="B72" s="215"/>
      <c r="C72" s="215"/>
      <c r="D72" s="215"/>
      <c r="E72" s="215"/>
      <c r="F72" s="215"/>
      <c r="G72" s="215"/>
      <c r="H72" s="215"/>
      <c r="I72" s="215"/>
      <c r="J72" s="215"/>
      <c r="K72" s="215"/>
      <c r="L72" s="215"/>
      <c r="M72" s="215"/>
      <c r="N72" s="215"/>
      <c r="O72" s="215"/>
      <c r="P72" s="215"/>
      <c r="Q72" s="215"/>
      <c r="R72" s="215"/>
      <c r="S72" s="215"/>
      <c r="T72" s="215"/>
      <c r="U72" s="215"/>
      <c r="V72" s="215"/>
      <c r="W72" s="215"/>
      <c r="X72" s="215"/>
      <c r="Y72" s="215"/>
    </row>
    <row r="73" spans="1:25">
      <c r="A73" s="215"/>
      <c r="B73" s="215"/>
      <c r="C73" s="215"/>
      <c r="D73" s="215"/>
      <c r="E73" s="215"/>
      <c r="F73" s="215"/>
      <c r="G73" s="215"/>
      <c r="H73" s="215"/>
      <c r="I73" s="215"/>
      <c r="J73" s="215"/>
      <c r="K73" s="215"/>
      <c r="L73" s="215"/>
      <c r="M73" s="215"/>
      <c r="N73" s="215"/>
      <c r="O73" s="215"/>
      <c r="P73" s="215"/>
      <c r="Q73" s="215"/>
      <c r="R73" s="215"/>
      <c r="S73" s="215"/>
      <c r="T73" s="215"/>
      <c r="U73" s="215"/>
      <c r="V73" s="215"/>
      <c r="W73" s="215"/>
      <c r="X73" s="215"/>
      <c r="Y73" s="215"/>
    </row>
    <row r="74" spans="1:25">
      <c r="A74" s="215"/>
      <c r="B74" s="215"/>
      <c r="C74" s="215"/>
      <c r="D74" s="215"/>
      <c r="E74" s="215"/>
      <c r="F74" s="215"/>
      <c r="G74" s="215"/>
      <c r="H74" s="215"/>
      <c r="I74" s="215"/>
      <c r="J74" s="215"/>
      <c r="K74" s="215"/>
      <c r="L74" s="215"/>
      <c r="M74" s="215"/>
      <c r="N74" s="215"/>
      <c r="O74" s="215"/>
      <c r="P74" s="215"/>
      <c r="Q74" s="215"/>
      <c r="R74" s="215"/>
      <c r="S74" s="215"/>
      <c r="T74" s="215"/>
      <c r="U74" s="215"/>
      <c r="V74" s="215"/>
      <c r="W74" s="215"/>
      <c r="X74" s="215"/>
      <c r="Y74" s="215"/>
    </row>
    <row r="75" spans="1:25">
      <c r="A75" s="215"/>
      <c r="B75" s="215"/>
      <c r="C75" s="215"/>
      <c r="D75" s="215"/>
      <c r="E75" s="215"/>
      <c r="F75" s="215"/>
      <c r="G75" s="215"/>
      <c r="H75" s="215"/>
      <c r="I75" s="215"/>
      <c r="J75" s="215"/>
      <c r="K75" s="215"/>
      <c r="L75" s="215"/>
      <c r="M75" s="215"/>
      <c r="N75" s="215"/>
      <c r="O75" s="215"/>
      <c r="P75" s="215"/>
      <c r="Q75" s="215"/>
      <c r="R75" s="215"/>
      <c r="S75" s="215"/>
      <c r="T75" s="215"/>
      <c r="U75" s="215"/>
      <c r="V75" s="215"/>
      <c r="W75" s="215"/>
      <c r="X75" s="215"/>
      <c r="Y75" s="215"/>
    </row>
    <row r="76" spans="1:25">
      <c r="A76" s="215"/>
      <c r="B76" s="215"/>
      <c r="C76" s="215"/>
      <c r="D76" s="215"/>
      <c r="E76" s="215"/>
      <c r="F76" s="215"/>
      <c r="G76" s="215"/>
      <c r="H76" s="215"/>
      <c r="I76" s="215"/>
      <c r="J76" s="215"/>
      <c r="K76" s="215"/>
      <c r="L76" s="215"/>
      <c r="M76" s="215"/>
      <c r="N76" s="215"/>
      <c r="O76" s="215"/>
      <c r="P76" s="215"/>
      <c r="Q76" s="215"/>
      <c r="R76" s="215"/>
      <c r="S76" s="215"/>
      <c r="T76" s="215"/>
      <c r="U76" s="215"/>
      <c r="V76" s="215"/>
      <c r="W76" s="215"/>
      <c r="X76" s="215"/>
      <c r="Y76" s="215"/>
    </row>
    <row r="77" spans="1:25">
      <c r="A77" s="215"/>
      <c r="B77" s="215"/>
      <c r="C77" s="215"/>
      <c r="D77" s="215"/>
      <c r="E77" s="215"/>
      <c r="F77" s="215"/>
      <c r="G77" s="215"/>
      <c r="H77" s="215"/>
      <c r="I77" s="215"/>
      <c r="J77" s="215"/>
      <c r="K77" s="215"/>
      <c r="L77" s="215"/>
      <c r="M77" s="215"/>
      <c r="N77" s="215"/>
      <c r="O77" s="215"/>
      <c r="P77" s="215"/>
      <c r="Q77" s="215"/>
      <c r="R77" s="215"/>
      <c r="S77" s="215"/>
      <c r="T77" s="215"/>
      <c r="U77" s="215"/>
      <c r="V77" s="215"/>
      <c r="W77" s="215"/>
      <c r="X77" s="215"/>
      <c r="Y77" s="215"/>
    </row>
    <row r="78" spans="1:25">
      <c r="A78" s="215"/>
      <c r="B78" s="215"/>
      <c r="C78" s="215"/>
      <c r="D78" s="215"/>
      <c r="E78" s="215"/>
      <c r="F78" s="215"/>
      <c r="G78" s="215"/>
      <c r="H78" s="215"/>
      <c r="I78" s="215"/>
      <c r="J78" s="215"/>
      <c r="K78" s="215"/>
      <c r="L78" s="215"/>
      <c r="M78" s="215"/>
      <c r="N78" s="215"/>
      <c r="O78" s="215"/>
      <c r="P78" s="215"/>
      <c r="Q78" s="215"/>
      <c r="R78" s="215"/>
      <c r="S78" s="215"/>
      <c r="T78" s="215"/>
      <c r="U78" s="215"/>
      <c r="V78" s="215"/>
      <c r="W78" s="215"/>
      <c r="X78" s="215"/>
      <c r="Y78" s="215"/>
    </row>
    <row r="79" spans="1:25">
      <c r="A79" s="215"/>
      <c r="B79" s="215"/>
      <c r="C79" s="215"/>
      <c r="D79" s="215"/>
      <c r="E79" s="215"/>
      <c r="F79" s="215"/>
      <c r="G79" s="215"/>
      <c r="H79" s="215"/>
      <c r="I79" s="215"/>
      <c r="J79" s="215"/>
      <c r="K79" s="215"/>
      <c r="L79" s="215"/>
      <c r="M79" s="215"/>
      <c r="N79" s="215"/>
      <c r="O79" s="215"/>
      <c r="P79" s="215"/>
      <c r="Q79" s="215"/>
      <c r="R79" s="215"/>
      <c r="S79" s="215"/>
      <c r="T79" s="215"/>
      <c r="U79" s="215"/>
      <c r="V79" s="215"/>
      <c r="W79" s="215"/>
      <c r="X79" s="215"/>
      <c r="Y79" s="215"/>
    </row>
    <row r="80" spans="1:25">
      <c r="A80" s="215"/>
      <c r="B80" s="215"/>
      <c r="C80" s="215"/>
      <c r="D80" s="215"/>
      <c r="E80" s="215"/>
      <c r="F80" s="215"/>
      <c r="G80" s="215"/>
      <c r="H80" s="215"/>
      <c r="I80" s="215"/>
      <c r="J80" s="215"/>
      <c r="K80" s="215"/>
      <c r="L80" s="215"/>
      <c r="M80" s="215"/>
      <c r="N80" s="215"/>
      <c r="O80" s="215"/>
      <c r="P80" s="215"/>
      <c r="Q80" s="215"/>
      <c r="R80" s="215"/>
      <c r="S80" s="215"/>
      <c r="T80" s="215"/>
      <c r="U80" s="215"/>
      <c r="V80" s="215"/>
      <c r="W80" s="215"/>
      <c r="X80" s="215"/>
      <c r="Y80" s="215"/>
    </row>
    <row r="81" spans="1:25">
      <c r="A81" s="215"/>
      <c r="B81" s="215"/>
      <c r="C81" s="215"/>
      <c r="D81" s="215"/>
      <c r="E81" s="215"/>
      <c r="F81" s="215"/>
      <c r="G81" s="215"/>
      <c r="H81" s="215"/>
      <c r="I81" s="215"/>
      <c r="J81" s="215"/>
      <c r="K81" s="215"/>
      <c r="L81" s="215"/>
      <c r="M81" s="215"/>
      <c r="N81" s="215"/>
      <c r="O81" s="215"/>
      <c r="P81" s="215"/>
      <c r="Q81" s="215"/>
      <c r="R81" s="215"/>
      <c r="S81" s="215"/>
      <c r="T81" s="215"/>
      <c r="U81" s="215"/>
      <c r="V81" s="215"/>
      <c r="W81" s="215"/>
      <c r="X81" s="215"/>
      <c r="Y81" s="215"/>
    </row>
    <row r="82" spans="1:25">
      <c r="A82" s="215"/>
      <c r="B82" s="215"/>
      <c r="C82" s="215"/>
      <c r="D82" s="215"/>
      <c r="E82" s="215"/>
      <c r="F82" s="215"/>
      <c r="G82" s="215"/>
      <c r="H82" s="215"/>
      <c r="I82" s="215"/>
      <c r="J82" s="215"/>
      <c r="K82" s="215"/>
      <c r="L82" s="215"/>
      <c r="M82" s="215"/>
      <c r="N82" s="215"/>
      <c r="O82" s="215"/>
      <c r="P82" s="215"/>
      <c r="Q82" s="215"/>
      <c r="R82" s="215"/>
      <c r="S82" s="215"/>
      <c r="T82" s="215"/>
      <c r="U82" s="215"/>
      <c r="V82" s="215"/>
      <c r="W82" s="215"/>
      <c r="X82" s="215"/>
      <c r="Y82" s="215"/>
    </row>
    <row r="83" spans="1:25">
      <c r="A83" s="215"/>
      <c r="B83" s="215"/>
      <c r="C83" s="215"/>
      <c r="D83" s="215"/>
      <c r="E83" s="215"/>
      <c r="F83" s="215"/>
      <c r="G83" s="215"/>
      <c r="H83" s="215"/>
      <c r="I83" s="215"/>
      <c r="J83" s="215"/>
      <c r="K83" s="215"/>
      <c r="L83" s="215"/>
      <c r="M83" s="215"/>
      <c r="N83" s="215"/>
      <c r="O83" s="215"/>
      <c r="P83" s="215"/>
      <c r="Q83" s="215"/>
      <c r="R83" s="215"/>
      <c r="S83" s="215"/>
      <c r="T83" s="215"/>
      <c r="U83" s="215"/>
      <c r="V83" s="215"/>
      <c r="W83" s="215"/>
      <c r="X83" s="215"/>
      <c r="Y83" s="215"/>
    </row>
    <row r="84" spans="1:25">
      <c r="A84" s="215"/>
      <c r="B84" s="215"/>
      <c r="C84" s="215"/>
      <c r="D84" s="215"/>
      <c r="E84" s="215"/>
      <c r="F84" s="215"/>
      <c r="G84" s="215"/>
      <c r="H84" s="215"/>
      <c r="I84" s="215"/>
      <c r="J84" s="215"/>
      <c r="K84" s="215"/>
      <c r="L84" s="215"/>
      <c r="M84" s="215"/>
      <c r="N84" s="215"/>
      <c r="O84" s="215"/>
      <c r="P84" s="215"/>
      <c r="Q84" s="215"/>
      <c r="R84" s="215"/>
      <c r="S84" s="215"/>
      <c r="T84" s="215"/>
      <c r="U84" s="215"/>
      <c r="V84" s="215"/>
      <c r="W84" s="215"/>
      <c r="X84" s="215"/>
      <c r="Y84" s="215"/>
    </row>
    <row r="85" spans="1:25">
      <c r="A85" s="215"/>
      <c r="B85" s="215"/>
      <c r="C85" s="215"/>
      <c r="D85" s="215"/>
      <c r="E85" s="215"/>
      <c r="F85" s="215"/>
      <c r="G85" s="215"/>
      <c r="H85" s="215"/>
      <c r="I85" s="215"/>
      <c r="J85" s="215"/>
      <c r="K85" s="215"/>
      <c r="L85" s="215"/>
      <c r="M85" s="215"/>
      <c r="N85" s="215"/>
      <c r="O85" s="215"/>
      <c r="P85" s="215"/>
      <c r="Q85" s="215"/>
      <c r="R85" s="215"/>
      <c r="S85" s="215"/>
      <c r="T85" s="215"/>
      <c r="U85" s="215"/>
      <c r="V85" s="215"/>
      <c r="W85" s="215"/>
      <c r="X85" s="215"/>
      <c r="Y85" s="215"/>
    </row>
    <row r="86" spans="1:25">
      <c r="A86" s="215"/>
      <c r="B86" s="215"/>
      <c r="C86" s="215"/>
      <c r="D86" s="215"/>
      <c r="E86" s="215"/>
      <c r="F86" s="215"/>
      <c r="G86" s="215"/>
      <c r="H86" s="215"/>
      <c r="I86" s="215"/>
      <c r="J86" s="215"/>
      <c r="K86" s="215"/>
      <c r="L86" s="215"/>
      <c r="M86" s="215"/>
      <c r="N86" s="215"/>
      <c r="O86" s="215"/>
      <c r="P86" s="215"/>
      <c r="Q86" s="215"/>
      <c r="R86" s="215"/>
      <c r="S86" s="215"/>
      <c r="T86" s="215"/>
      <c r="U86" s="215"/>
      <c r="V86" s="215"/>
      <c r="W86" s="215"/>
      <c r="X86" s="215"/>
      <c r="Y86" s="215"/>
    </row>
    <row r="87" spans="1:25">
      <c r="A87" s="215"/>
      <c r="B87" s="215"/>
      <c r="C87" s="215"/>
      <c r="D87" s="215"/>
      <c r="E87" s="215"/>
      <c r="F87" s="215"/>
      <c r="G87" s="215"/>
      <c r="H87" s="215"/>
      <c r="I87" s="215"/>
      <c r="J87" s="215"/>
      <c r="K87" s="215"/>
      <c r="L87" s="215"/>
      <c r="M87" s="215"/>
      <c r="N87" s="215"/>
      <c r="O87" s="215"/>
      <c r="P87" s="215"/>
      <c r="Q87" s="215"/>
      <c r="R87" s="215"/>
      <c r="S87" s="215"/>
      <c r="T87" s="215"/>
      <c r="U87" s="215"/>
      <c r="V87" s="215"/>
      <c r="W87" s="215"/>
      <c r="X87" s="215"/>
      <c r="Y87" s="215"/>
    </row>
    <row r="88" spans="1:25">
      <c r="A88" s="215"/>
      <c r="B88" s="215"/>
      <c r="C88" s="215"/>
      <c r="D88" s="215"/>
      <c r="E88" s="215"/>
      <c r="F88" s="215"/>
      <c r="G88" s="215"/>
      <c r="H88" s="215"/>
      <c r="I88" s="215"/>
      <c r="J88" s="215"/>
      <c r="K88" s="215"/>
      <c r="L88" s="215"/>
      <c r="M88" s="215"/>
      <c r="N88" s="215"/>
      <c r="O88" s="215"/>
      <c r="P88" s="215"/>
      <c r="Q88" s="215"/>
      <c r="R88" s="215"/>
      <c r="S88" s="215"/>
      <c r="T88" s="215"/>
      <c r="U88" s="215"/>
      <c r="V88" s="215"/>
      <c r="W88" s="215"/>
      <c r="X88" s="215"/>
      <c r="Y88" s="215"/>
    </row>
    <row r="89" spans="1:25">
      <c r="A89" s="215"/>
      <c r="B89" s="215"/>
      <c r="C89" s="215"/>
      <c r="D89" s="215"/>
      <c r="E89" s="215"/>
      <c r="F89" s="215"/>
      <c r="G89" s="215"/>
      <c r="H89" s="215"/>
      <c r="I89" s="215"/>
      <c r="J89" s="215"/>
      <c r="K89" s="215"/>
      <c r="L89" s="215"/>
      <c r="M89" s="215"/>
      <c r="N89" s="215"/>
      <c r="O89" s="215"/>
      <c r="P89" s="215"/>
      <c r="Q89" s="215"/>
      <c r="R89" s="215"/>
      <c r="S89" s="215"/>
      <c r="T89" s="215"/>
      <c r="U89" s="215"/>
      <c r="V89" s="215"/>
      <c r="W89" s="215"/>
      <c r="X89" s="215"/>
      <c r="Y89" s="215"/>
    </row>
    <row r="90" spans="1:25">
      <c r="A90" s="215"/>
      <c r="B90" s="215"/>
      <c r="C90" s="215"/>
      <c r="D90" s="215"/>
      <c r="E90" s="215"/>
      <c r="F90" s="215"/>
      <c r="G90" s="215"/>
      <c r="H90" s="215"/>
      <c r="I90" s="215"/>
      <c r="J90" s="215"/>
      <c r="K90" s="215"/>
      <c r="L90" s="215"/>
      <c r="M90" s="215"/>
      <c r="N90" s="215"/>
      <c r="O90" s="215"/>
      <c r="P90" s="215"/>
      <c r="Q90" s="215"/>
      <c r="R90" s="215"/>
      <c r="S90" s="215"/>
      <c r="T90" s="215"/>
      <c r="U90" s="215"/>
      <c r="V90" s="215"/>
      <c r="W90" s="215"/>
      <c r="X90" s="215"/>
      <c r="Y90" s="215"/>
    </row>
    <row r="91" spans="1:25">
      <c r="A91" s="215"/>
      <c r="B91" s="215"/>
      <c r="C91" s="215"/>
      <c r="D91" s="215"/>
      <c r="E91" s="215"/>
      <c r="F91" s="215"/>
      <c r="G91" s="215"/>
      <c r="H91" s="215"/>
      <c r="I91" s="215"/>
      <c r="J91" s="215"/>
      <c r="K91" s="215"/>
      <c r="L91" s="215"/>
      <c r="M91" s="215"/>
      <c r="N91" s="215"/>
      <c r="O91" s="215"/>
      <c r="P91" s="215"/>
      <c r="Q91" s="215"/>
      <c r="R91" s="215"/>
      <c r="S91" s="215"/>
      <c r="T91" s="215"/>
      <c r="U91" s="215"/>
      <c r="V91" s="215"/>
      <c r="W91" s="215"/>
      <c r="X91" s="215"/>
      <c r="Y91" s="215"/>
    </row>
    <row r="92" spans="1:25">
      <c r="A92" s="215"/>
      <c r="B92" s="215"/>
      <c r="C92" s="215"/>
      <c r="D92" s="215"/>
      <c r="E92" s="215"/>
      <c r="F92" s="215"/>
      <c r="G92" s="215"/>
      <c r="H92" s="215"/>
      <c r="I92" s="215"/>
      <c r="J92" s="215"/>
      <c r="K92" s="215"/>
      <c r="L92" s="215"/>
      <c r="M92" s="215"/>
      <c r="N92" s="215"/>
      <c r="O92" s="215"/>
      <c r="P92" s="215"/>
      <c r="Q92" s="215"/>
      <c r="R92" s="215"/>
      <c r="S92" s="215"/>
      <c r="T92" s="215"/>
      <c r="U92" s="215"/>
      <c r="V92" s="215"/>
      <c r="W92" s="215"/>
      <c r="X92" s="215"/>
      <c r="Y92" s="215"/>
    </row>
    <row r="93" spans="1:25">
      <c r="A93" s="215"/>
      <c r="B93" s="215"/>
      <c r="C93" s="215"/>
      <c r="D93" s="215"/>
      <c r="E93" s="215"/>
      <c r="F93" s="215"/>
      <c r="G93" s="215"/>
      <c r="H93" s="215"/>
      <c r="I93" s="215"/>
      <c r="J93" s="215"/>
      <c r="K93" s="215"/>
      <c r="L93" s="215"/>
      <c r="M93" s="215"/>
      <c r="N93" s="215"/>
      <c r="O93" s="215"/>
      <c r="P93" s="215"/>
      <c r="Q93" s="215"/>
      <c r="R93" s="215"/>
      <c r="S93" s="215"/>
      <c r="T93" s="215"/>
      <c r="U93" s="215"/>
      <c r="V93" s="215"/>
      <c r="W93" s="215"/>
      <c r="X93" s="215"/>
      <c r="Y93" s="215"/>
    </row>
    <row r="94" spans="1:25">
      <c r="A94" s="215"/>
      <c r="B94" s="215"/>
      <c r="C94" s="215"/>
      <c r="D94" s="215"/>
      <c r="E94" s="215"/>
      <c r="F94" s="215"/>
      <c r="G94" s="215"/>
      <c r="H94" s="215"/>
      <c r="I94" s="215"/>
      <c r="J94" s="215"/>
      <c r="K94" s="215"/>
      <c r="L94" s="215"/>
      <c r="M94" s="215"/>
      <c r="N94" s="215"/>
      <c r="O94" s="215"/>
      <c r="P94" s="215"/>
      <c r="Q94" s="215"/>
      <c r="R94" s="215"/>
      <c r="S94" s="215"/>
      <c r="T94" s="215"/>
      <c r="U94" s="215"/>
      <c r="V94" s="215"/>
      <c r="W94" s="215"/>
      <c r="X94" s="215"/>
      <c r="Y94" s="215"/>
    </row>
    <row r="95" spans="1:25">
      <c r="A95" s="215"/>
      <c r="B95" s="215"/>
      <c r="C95" s="215"/>
      <c r="D95" s="215"/>
      <c r="E95" s="215"/>
      <c r="F95" s="215"/>
      <c r="G95" s="215"/>
      <c r="H95" s="215"/>
      <c r="I95" s="215"/>
      <c r="J95" s="215"/>
      <c r="K95" s="215"/>
      <c r="L95" s="215"/>
      <c r="M95" s="215"/>
      <c r="N95" s="215"/>
      <c r="O95" s="215"/>
      <c r="P95" s="215"/>
      <c r="Q95" s="215"/>
      <c r="R95" s="215"/>
      <c r="S95" s="215"/>
      <c r="T95" s="215"/>
      <c r="U95" s="215"/>
      <c r="V95" s="215"/>
      <c r="W95" s="215"/>
      <c r="X95" s="215"/>
      <c r="Y95" s="215"/>
    </row>
    <row r="96" spans="1:25">
      <c r="A96" s="215"/>
      <c r="B96" s="215"/>
      <c r="C96" s="215"/>
      <c r="D96" s="215"/>
      <c r="E96" s="215"/>
      <c r="F96" s="215"/>
      <c r="G96" s="215"/>
      <c r="H96" s="215"/>
      <c r="I96" s="215"/>
      <c r="J96" s="215"/>
      <c r="K96" s="215"/>
      <c r="L96" s="215"/>
      <c r="M96" s="215"/>
      <c r="N96" s="215"/>
      <c r="O96" s="215"/>
      <c r="P96" s="215"/>
      <c r="Q96" s="215"/>
      <c r="R96" s="215"/>
      <c r="S96" s="215"/>
      <c r="T96" s="215"/>
      <c r="U96" s="215"/>
      <c r="V96" s="215"/>
      <c r="W96" s="215"/>
      <c r="X96" s="215"/>
      <c r="Y96" s="215"/>
    </row>
    <row r="97" spans="1:25">
      <c r="A97" s="215"/>
      <c r="B97" s="215"/>
      <c r="C97" s="215"/>
      <c r="D97" s="215"/>
      <c r="E97" s="215"/>
      <c r="F97" s="215"/>
      <c r="G97" s="215"/>
      <c r="H97" s="215"/>
      <c r="I97" s="215"/>
      <c r="J97" s="215"/>
      <c r="K97" s="215"/>
      <c r="L97" s="215"/>
      <c r="M97" s="215"/>
      <c r="N97" s="215"/>
      <c r="O97" s="215"/>
      <c r="P97" s="215"/>
      <c r="Q97" s="215"/>
      <c r="R97" s="215"/>
      <c r="S97" s="215"/>
      <c r="T97" s="215"/>
      <c r="U97" s="215"/>
      <c r="V97" s="215"/>
      <c r="W97" s="215"/>
      <c r="X97" s="215"/>
      <c r="Y97" s="215"/>
    </row>
    <row r="98" spans="1:25">
      <c r="A98" s="215"/>
      <c r="B98" s="215"/>
      <c r="C98" s="215"/>
      <c r="D98" s="215"/>
      <c r="E98" s="215"/>
      <c r="F98" s="215"/>
      <c r="G98" s="215"/>
      <c r="H98" s="215"/>
      <c r="I98" s="215"/>
      <c r="J98" s="215"/>
      <c r="K98" s="215"/>
      <c r="L98" s="215"/>
      <c r="M98" s="215"/>
      <c r="N98" s="215"/>
      <c r="O98" s="215"/>
      <c r="P98" s="215"/>
      <c r="Q98" s="215"/>
      <c r="R98" s="215"/>
      <c r="S98" s="215"/>
      <c r="T98" s="215"/>
      <c r="U98" s="215"/>
      <c r="V98" s="215"/>
      <c r="W98" s="215"/>
      <c r="X98" s="215"/>
      <c r="Y98" s="215"/>
    </row>
    <row r="99" spans="1:25">
      <c r="A99" s="215"/>
      <c r="B99" s="215"/>
      <c r="C99" s="215"/>
      <c r="D99" s="215"/>
      <c r="E99" s="215"/>
      <c r="F99" s="215"/>
      <c r="G99" s="215"/>
      <c r="H99" s="215"/>
      <c r="I99" s="215"/>
      <c r="J99" s="215"/>
      <c r="K99" s="215"/>
      <c r="L99" s="215"/>
      <c r="M99" s="215"/>
      <c r="N99" s="215"/>
      <c r="O99" s="215"/>
      <c r="P99" s="215"/>
      <c r="Q99" s="215"/>
      <c r="R99" s="215"/>
      <c r="S99" s="215"/>
      <c r="T99" s="215"/>
      <c r="U99" s="215"/>
      <c r="V99" s="215"/>
      <c r="W99" s="215"/>
      <c r="X99" s="215"/>
      <c r="Y99" s="215"/>
    </row>
    <row r="100" spans="1:25">
      <c r="A100" s="215"/>
      <c r="B100" s="215"/>
      <c r="C100" s="215"/>
      <c r="D100" s="215"/>
      <c r="E100" s="215"/>
      <c r="F100" s="215"/>
      <c r="G100" s="215"/>
      <c r="H100" s="215"/>
      <c r="I100" s="215"/>
      <c r="J100" s="215"/>
      <c r="K100" s="215"/>
      <c r="L100" s="215"/>
      <c r="M100" s="215"/>
      <c r="N100" s="215"/>
      <c r="O100" s="215"/>
      <c r="P100" s="215"/>
      <c r="Q100" s="215"/>
      <c r="R100" s="215"/>
      <c r="S100" s="215"/>
      <c r="T100" s="215"/>
      <c r="U100" s="215"/>
      <c r="V100" s="215"/>
      <c r="W100" s="215"/>
      <c r="X100" s="215"/>
      <c r="Y100" s="215"/>
    </row>
    <row r="101" spans="1:25">
      <c r="A101" s="215"/>
      <c r="B101" s="215"/>
      <c r="C101" s="215"/>
      <c r="D101" s="215"/>
      <c r="E101" s="215"/>
      <c r="F101" s="215"/>
      <c r="G101" s="215"/>
      <c r="H101" s="215"/>
      <c r="I101" s="215"/>
      <c r="J101" s="215"/>
      <c r="K101" s="215"/>
      <c r="L101" s="215"/>
      <c r="M101" s="215"/>
      <c r="N101" s="215"/>
      <c r="O101" s="215"/>
      <c r="P101" s="215"/>
      <c r="Q101" s="215"/>
      <c r="R101" s="215"/>
      <c r="S101" s="215"/>
      <c r="T101" s="215"/>
      <c r="U101" s="215"/>
      <c r="V101" s="215"/>
      <c r="W101" s="215"/>
      <c r="X101" s="215"/>
      <c r="Y101" s="215"/>
    </row>
    <row r="102" spans="1:25">
      <c r="A102" s="215"/>
      <c r="B102" s="215"/>
      <c r="C102" s="215"/>
      <c r="D102" s="215"/>
      <c r="E102" s="215"/>
      <c r="F102" s="215"/>
      <c r="G102" s="215"/>
      <c r="H102" s="215"/>
      <c r="I102" s="215"/>
      <c r="J102" s="215"/>
      <c r="K102" s="215"/>
      <c r="L102" s="215"/>
      <c r="M102" s="215"/>
      <c r="N102" s="215"/>
      <c r="O102" s="215"/>
      <c r="P102" s="215"/>
      <c r="Q102" s="215"/>
      <c r="R102" s="215"/>
      <c r="S102" s="215"/>
      <c r="T102" s="215"/>
      <c r="U102" s="215"/>
      <c r="V102" s="215"/>
      <c r="W102" s="215"/>
      <c r="X102" s="215"/>
      <c r="Y102" s="215"/>
    </row>
    <row r="103" spans="1:25">
      <c r="A103" s="215"/>
      <c r="B103" s="215"/>
      <c r="C103" s="215"/>
      <c r="D103" s="215"/>
      <c r="E103" s="215"/>
      <c r="F103" s="215"/>
      <c r="G103" s="215"/>
      <c r="H103" s="215"/>
      <c r="I103" s="215"/>
      <c r="J103" s="215"/>
      <c r="K103" s="215"/>
      <c r="L103" s="215"/>
      <c r="M103" s="215"/>
      <c r="N103" s="215"/>
      <c r="O103" s="215"/>
      <c r="P103" s="215"/>
      <c r="Q103" s="215"/>
      <c r="R103" s="215"/>
      <c r="S103" s="215"/>
      <c r="T103" s="215"/>
      <c r="U103" s="215"/>
      <c r="V103" s="215"/>
      <c r="W103" s="215"/>
      <c r="X103" s="215"/>
      <c r="Y103" s="215"/>
    </row>
    <row r="104" spans="1:25">
      <c r="A104" s="215"/>
      <c r="B104" s="215"/>
      <c r="C104" s="215"/>
      <c r="D104" s="215"/>
      <c r="E104" s="215"/>
      <c r="F104" s="215"/>
      <c r="G104" s="215"/>
      <c r="H104" s="215"/>
      <c r="I104" s="215"/>
      <c r="J104" s="215"/>
      <c r="K104" s="215"/>
      <c r="L104" s="215"/>
      <c r="M104" s="215"/>
      <c r="N104" s="215"/>
      <c r="O104" s="215"/>
      <c r="P104" s="215"/>
      <c r="Q104" s="215"/>
      <c r="R104" s="215"/>
      <c r="S104" s="215"/>
      <c r="T104" s="215"/>
      <c r="U104" s="215"/>
      <c r="V104" s="215"/>
      <c r="W104" s="215"/>
      <c r="X104" s="215"/>
      <c r="Y104" s="215"/>
    </row>
    <row r="105" spans="1:25">
      <c r="A105" s="215"/>
      <c r="B105" s="215"/>
      <c r="C105" s="215"/>
      <c r="D105" s="215"/>
      <c r="E105" s="215"/>
      <c r="F105" s="215"/>
      <c r="G105" s="215"/>
      <c r="H105" s="215"/>
      <c r="I105" s="215"/>
      <c r="J105" s="215"/>
      <c r="K105" s="215"/>
      <c r="L105" s="215"/>
      <c r="M105" s="215"/>
      <c r="N105" s="215"/>
      <c r="O105" s="215"/>
      <c r="P105" s="215"/>
      <c r="Q105" s="215"/>
      <c r="R105" s="215"/>
      <c r="S105" s="215"/>
      <c r="T105" s="215"/>
      <c r="U105" s="215"/>
      <c r="V105" s="215"/>
      <c r="W105" s="215"/>
      <c r="X105" s="215"/>
      <c r="Y105" s="215"/>
    </row>
    <row r="106" spans="1:25">
      <c r="A106" s="215"/>
      <c r="B106" s="215"/>
      <c r="C106" s="215"/>
      <c r="D106" s="215"/>
      <c r="E106" s="215"/>
      <c r="F106" s="215"/>
      <c r="G106" s="215"/>
      <c r="H106" s="215"/>
      <c r="I106" s="215"/>
      <c r="J106" s="215"/>
      <c r="K106" s="215"/>
      <c r="L106" s="215"/>
      <c r="M106" s="215"/>
      <c r="N106" s="215"/>
      <c r="O106" s="215"/>
      <c r="P106" s="215"/>
      <c r="Q106" s="215"/>
      <c r="R106" s="215"/>
      <c r="S106" s="215"/>
      <c r="T106" s="215"/>
      <c r="U106" s="215"/>
      <c r="V106" s="215"/>
      <c r="W106" s="215"/>
      <c r="X106" s="215"/>
      <c r="Y106" s="215"/>
    </row>
    <row r="107" spans="1:25">
      <c r="A107" s="215"/>
      <c r="B107" s="215"/>
      <c r="C107" s="215"/>
      <c r="D107" s="215"/>
      <c r="E107" s="215"/>
      <c r="F107" s="215"/>
      <c r="G107" s="215"/>
      <c r="H107" s="215"/>
      <c r="I107" s="215"/>
      <c r="J107" s="215"/>
      <c r="K107" s="215"/>
      <c r="L107" s="215"/>
      <c r="M107" s="215"/>
      <c r="N107" s="215"/>
      <c r="O107" s="215"/>
      <c r="P107" s="215"/>
      <c r="Q107" s="215"/>
      <c r="R107" s="215"/>
      <c r="S107" s="215"/>
      <c r="T107" s="215"/>
      <c r="U107" s="215"/>
      <c r="V107" s="215"/>
      <c r="W107" s="215"/>
      <c r="X107" s="215"/>
      <c r="Y107" s="215"/>
    </row>
    <row r="108" spans="1:25">
      <c r="A108" s="215"/>
      <c r="B108" s="215"/>
      <c r="C108" s="215"/>
      <c r="D108" s="215"/>
      <c r="E108" s="215"/>
      <c r="F108" s="215"/>
      <c r="G108" s="215"/>
      <c r="H108" s="215"/>
      <c r="I108" s="215"/>
      <c r="J108" s="215"/>
      <c r="K108" s="215"/>
      <c r="L108" s="215"/>
      <c r="M108" s="215"/>
      <c r="N108" s="215"/>
      <c r="O108" s="215"/>
      <c r="P108" s="215"/>
      <c r="Q108" s="215"/>
      <c r="R108" s="215"/>
      <c r="S108" s="215"/>
      <c r="T108" s="215"/>
      <c r="U108" s="215"/>
      <c r="V108" s="215"/>
      <c r="W108" s="215"/>
      <c r="X108" s="215"/>
      <c r="Y108" s="215"/>
    </row>
    <row r="109" spans="1:25">
      <c r="A109" s="215"/>
      <c r="B109" s="215"/>
      <c r="C109" s="215"/>
      <c r="D109" s="215"/>
      <c r="E109" s="215"/>
      <c r="F109" s="215"/>
      <c r="G109" s="215"/>
      <c r="H109" s="215"/>
      <c r="I109" s="215"/>
      <c r="J109" s="215"/>
      <c r="K109" s="215"/>
      <c r="L109" s="215"/>
      <c r="M109" s="215"/>
      <c r="N109" s="215"/>
      <c r="O109" s="215"/>
      <c r="P109" s="215"/>
      <c r="Q109" s="215"/>
      <c r="R109" s="215"/>
      <c r="S109" s="215"/>
      <c r="T109" s="215"/>
      <c r="U109" s="215"/>
      <c r="V109" s="215"/>
      <c r="W109" s="215"/>
      <c r="X109" s="215"/>
      <c r="Y109" s="215"/>
    </row>
    <row r="110" spans="1:25">
      <c r="A110" s="215"/>
      <c r="B110" s="215"/>
      <c r="C110" s="215"/>
      <c r="D110" s="215"/>
      <c r="E110" s="215"/>
      <c r="F110" s="215"/>
      <c r="G110" s="215"/>
      <c r="H110" s="215"/>
      <c r="I110" s="215"/>
      <c r="J110" s="215"/>
      <c r="K110" s="215"/>
      <c r="L110" s="215"/>
      <c r="M110" s="215"/>
      <c r="N110" s="215"/>
      <c r="O110" s="215"/>
      <c r="P110" s="215"/>
      <c r="Q110" s="215"/>
      <c r="R110" s="215"/>
      <c r="S110" s="215"/>
      <c r="T110" s="215"/>
      <c r="U110" s="215"/>
      <c r="V110" s="215"/>
      <c r="W110" s="215"/>
      <c r="X110" s="215"/>
      <c r="Y110" s="215"/>
    </row>
    <row r="111" spans="1:25">
      <c r="A111" s="215"/>
      <c r="B111" s="215"/>
      <c r="C111" s="215"/>
      <c r="D111" s="215"/>
      <c r="E111" s="215"/>
      <c r="F111" s="215"/>
      <c r="G111" s="215"/>
      <c r="H111" s="215"/>
      <c r="I111" s="215"/>
      <c r="J111" s="215"/>
      <c r="K111" s="215"/>
      <c r="L111" s="215"/>
      <c r="M111" s="215"/>
      <c r="N111" s="215"/>
      <c r="O111" s="215"/>
      <c r="P111" s="215"/>
      <c r="Q111" s="215"/>
      <c r="R111" s="215"/>
      <c r="S111" s="215"/>
      <c r="T111" s="215"/>
      <c r="U111" s="215"/>
      <c r="V111" s="215"/>
      <c r="W111" s="215"/>
      <c r="X111" s="215"/>
      <c r="Y111" s="215"/>
    </row>
    <row r="112" spans="1:25">
      <c r="A112" s="215"/>
      <c r="B112" s="215"/>
      <c r="C112" s="215"/>
      <c r="D112" s="215"/>
      <c r="E112" s="215"/>
      <c r="F112" s="215"/>
      <c r="G112" s="215"/>
      <c r="H112" s="215"/>
      <c r="I112" s="215"/>
      <c r="J112" s="215"/>
      <c r="K112" s="215"/>
      <c r="L112" s="215"/>
      <c r="M112" s="215"/>
      <c r="N112" s="215"/>
      <c r="O112" s="215"/>
      <c r="P112" s="215"/>
      <c r="Q112" s="215"/>
      <c r="R112" s="215"/>
      <c r="S112" s="215"/>
      <c r="T112" s="215"/>
      <c r="U112" s="215"/>
      <c r="V112" s="215"/>
      <c r="W112" s="215"/>
      <c r="X112" s="215"/>
      <c r="Y112" s="215"/>
    </row>
    <row r="113" spans="1:25">
      <c r="A113" s="215"/>
      <c r="B113" s="215"/>
      <c r="C113" s="215"/>
      <c r="D113" s="215"/>
      <c r="E113" s="215"/>
      <c r="F113" s="215"/>
      <c r="G113" s="215"/>
      <c r="H113" s="215"/>
      <c r="I113" s="215"/>
      <c r="J113" s="215"/>
      <c r="K113" s="215"/>
      <c r="L113" s="215"/>
      <c r="M113" s="215"/>
      <c r="N113" s="215"/>
      <c r="O113" s="215"/>
      <c r="P113" s="215"/>
      <c r="Q113" s="215"/>
      <c r="R113" s="215"/>
      <c r="S113" s="215"/>
      <c r="T113" s="215"/>
      <c r="U113" s="215"/>
      <c r="V113" s="215"/>
      <c r="W113" s="215"/>
      <c r="X113" s="215"/>
      <c r="Y113" s="215"/>
    </row>
    <row r="114" spans="1:25">
      <c r="A114" s="215"/>
      <c r="B114" s="215"/>
      <c r="C114" s="215"/>
      <c r="D114" s="215"/>
      <c r="E114" s="215"/>
      <c r="F114" s="215"/>
      <c r="G114" s="215"/>
      <c r="H114" s="215"/>
      <c r="I114" s="215"/>
      <c r="J114" s="215"/>
      <c r="K114" s="215"/>
      <c r="L114" s="215"/>
      <c r="M114" s="215"/>
      <c r="N114" s="215"/>
      <c r="O114" s="215"/>
      <c r="P114" s="215"/>
      <c r="Q114" s="215"/>
      <c r="R114" s="215"/>
      <c r="S114" s="215"/>
      <c r="T114" s="215"/>
      <c r="U114" s="215"/>
      <c r="V114" s="215"/>
      <c r="W114" s="215"/>
      <c r="X114" s="215"/>
      <c r="Y114" s="215"/>
    </row>
    <row r="115" spans="1:25">
      <c r="A115" s="215"/>
      <c r="B115" s="215"/>
      <c r="C115" s="215"/>
      <c r="D115" s="215"/>
      <c r="E115" s="215"/>
      <c r="F115" s="215"/>
      <c r="G115" s="215"/>
      <c r="H115" s="215"/>
      <c r="I115" s="215"/>
      <c r="J115" s="215"/>
      <c r="K115" s="215"/>
      <c r="L115" s="215"/>
      <c r="M115" s="215"/>
      <c r="N115" s="215"/>
      <c r="O115" s="215"/>
      <c r="P115" s="215"/>
      <c r="Q115" s="215"/>
      <c r="R115" s="215"/>
      <c r="S115" s="215"/>
      <c r="T115" s="215"/>
      <c r="U115" s="215"/>
      <c r="V115" s="215"/>
      <c r="W115" s="215"/>
      <c r="X115" s="215"/>
      <c r="Y115" s="215"/>
    </row>
    <row r="116" spans="1:25">
      <c r="A116" s="215"/>
      <c r="B116" s="215"/>
      <c r="C116" s="215"/>
      <c r="D116" s="215"/>
      <c r="E116" s="215"/>
      <c r="F116" s="215"/>
      <c r="G116" s="215"/>
      <c r="H116" s="215"/>
      <c r="I116" s="215"/>
      <c r="J116" s="215"/>
      <c r="K116" s="215"/>
      <c r="L116" s="215"/>
      <c r="M116" s="215"/>
      <c r="N116" s="215"/>
      <c r="O116" s="215"/>
      <c r="P116" s="215"/>
      <c r="Q116" s="215"/>
      <c r="R116" s="215"/>
      <c r="S116" s="215"/>
      <c r="T116" s="215"/>
      <c r="U116" s="215"/>
      <c r="V116" s="215"/>
      <c r="W116" s="215"/>
      <c r="X116" s="215"/>
      <c r="Y116" s="215"/>
    </row>
    <row r="117" spans="1:25">
      <c r="A117" s="215"/>
      <c r="B117" s="215"/>
      <c r="C117" s="215"/>
      <c r="D117" s="215"/>
      <c r="E117" s="215"/>
      <c r="F117" s="215"/>
      <c r="G117" s="215"/>
      <c r="H117" s="215"/>
      <c r="I117" s="215"/>
      <c r="J117" s="215"/>
      <c r="K117" s="215"/>
      <c r="L117" s="215"/>
      <c r="M117" s="215"/>
      <c r="N117" s="215"/>
      <c r="O117" s="215"/>
      <c r="P117" s="215"/>
      <c r="Q117" s="215"/>
      <c r="R117" s="215"/>
      <c r="S117" s="215"/>
      <c r="T117" s="215"/>
      <c r="U117" s="215"/>
      <c r="V117" s="215"/>
      <c r="W117" s="215"/>
      <c r="X117" s="215"/>
      <c r="Y117" s="215"/>
    </row>
    <row r="118" spans="1:25">
      <c r="A118" s="215"/>
      <c r="B118" s="215"/>
      <c r="C118" s="215"/>
      <c r="D118" s="215"/>
      <c r="E118" s="215"/>
      <c r="F118" s="215"/>
      <c r="G118" s="215"/>
      <c r="H118" s="215"/>
      <c r="I118" s="215"/>
      <c r="J118" s="215"/>
      <c r="K118" s="215"/>
      <c r="L118" s="215"/>
      <c r="M118" s="215"/>
      <c r="N118" s="215"/>
      <c r="O118" s="215"/>
      <c r="P118" s="215"/>
      <c r="Q118" s="215"/>
      <c r="R118" s="215"/>
      <c r="S118" s="215"/>
      <c r="T118" s="215"/>
      <c r="U118" s="215"/>
      <c r="V118" s="215"/>
      <c r="W118" s="215"/>
      <c r="X118" s="215"/>
      <c r="Y118" s="215"/>
    </row>
    <row r="119" spans="1:25">
      <c r="A119" s="215"/>
      <c r="B119" s="215"/>
      <c r="C119" s="215"/>
      <c r="D119" s="215"/>
      <c r="E119" s="215"/>
      <c r="F119" s="215"/>
      <c r="G119" s="215"/>
      <c r="H119" s="215"/>
      <c r="I119" s="215"/>
      <c r="J119" s="215"/>
      <c r="K119" s="215"/>
      <c r="L119" s="215"/>
      <c r="M119" s="215"/>
      <c r="N119" s="215"/>
      <c r="O119" s="215"/>
      <c r="P119" s="215"/>
      <c r="Q119" s="215"/>
      <c r="R119" s="215"/>
      <c r="S119" s="215"/>
      <c r="T119" s="215"/>
      <c r="U119" s="215"/>
      <c r="V119" s="215"/>
      <c r="W119" s="215"/>
      <c r="X119" s="215"/>
      <c r="Y119" s="215"/>
    </row>
    <row r="120" spans="1:25">
      <c r="A120" s="215"/>
      <c r="B120" s="215"/>
      <c r="C120" s="215"/>
      <c r="D120" s="215"/>
      <c r="E120" s="215"/>
      <c r="F120" s="215"/>
      <c r="G120" s="215"/>
      <c r="H120" s="215"/>
      <c r="I120" s="215"/>
      <c r="J120" s="215"/>
      <c r="K120" s="215"/>
      <c r="L120" s="215"/>
      <c r="M120" s="215"/>
      <c r="N120" s="215"/>
      <c r="O120" s="215"/>
      <c r="P120" s="215"/>
      <c r="Q120" s="215"/>
      <c r="R120" s="215"/>
      <c r="S120" s="215"/>
      <c r="T120" s="215"/>
      <c r="U120" s="215"/>
      <c r="V120" s="215"/>
      <c r="W120" s="215"/>
      <c r="X120" s="215"/>
      <c r="Y120" s="215"/>
    </row>
    <row r="121" spans="1:25">
      <c r="A121" s="215"/>
      <c r="B121" s="215"/>
      <c r="C121" s="215"/>
      <c r="D121" s="215"/>
      <c r="E121" s="215"/>
      <c r="F121" s="215"/>
      <c r="G121" s="215"/>
      <c r="H121" s="215"/>
      <c r="I121" s="215"/>
      <c r="J121" s="215"/>
      <c r="K121" s="215"/>
      <c r="L121" s="215"/>
      <c r="M121" s="215"/>
      <c r="N121" s="215"/>
      <c r="O121" s="215"/>
      <c r="P121" s="215"/>
      <c r="Q121" s="215"/>
      <c r="R121" s="215"/>
      <c r="S121" s="215"/>
      <c r="T121" s="215"/>
      <c r="U121" s="215"/>
      <c r="V121" s="215"/>
      <c r="W121" s="215"/>
      <c r="X121" s="215"/>
      <c r="Y121" s="215"/>
    </row>
    <row r="122" spans="1:25">
      <c r="A122" s="215"/>
      <c r="B122" s="215"/>
      <c r="C122" s="215"/>
      <c r="D122" s="215"/>
      <c r="E122" s="215"/>
      <c r="F122" s="215"/>
      <c r="G122" s="215"/>
      <c r="H122" s="215"/>
      <c r="I122" s="215"/>
      <c r="J122" s="215"/>
      <c r="K122" s="215"/>
      <c r="L122" s="215"/>
      <c r="M122" s="215"/>
      <c r="N122" s="215"/>
      <c r="O122" s="215"/>
      <c r="P122" s="215"/>
      <c r="Q122" s="215"/>
      <c r="R122" s="215"/>
      <c r="S122" s="215"/>
      <c r="T122" s="215"/>
      <c r="U122" s="215"/>
      <c r="V122" s="215"/>
      <c r="W122" s="215"/>
      <c r="X122" s="215"/>
      <c r="Y122" s="215"/>
    </row>
    <row r="123" spans="1:25">
      <c r="A123" s="215"/>
      <c r="B123" s="215"/>
      <c r="C123" s="215"/>
      <c r="D123" s="215"/>
      <c r="E123" s="215"/>
      <c r="F123" s="215"/>
      <c r="G123" s="215"/>
      <c r="H123" s="215"/>
      <c r="I123" s="215"/>
      <c r="J123" s="215"/>
      <c r="K123" s="215"/>
      <c r="L123" s="215"/>
      <c r="M123" s="215"/>
      <c r="N123" s="215"/>
      <c r="O123" s="215"/>
      <c r="P123" s="215"/>
      <c r="Q123" s="215"/>
      <c r="R123" s="215"/>
      <c r="S123" s="215"/>
      <c r="T123" s="215"/>
      <c r="U123" s="215"/>
      <c r="V123" s="215"/>
      <c r="W123" s="215"/>
      <c r="X123" s="215"/>
      <c r="Y123" s="215"/>
    </row>
    <row r="124" spans="1:25">
      <c r="A124" s="215"/>
      <c r="B124" s="215"/>
      <c r="C124" s="215"/>
      <c r="D124" s="215"/>
      <c r="E124" s="215"/>
      <c r="F124" s="215"/>
      <c r="G124" s="215"/>
      <c r="H124" s="215"/>
      <c r="I124" s="215"/>
      <c r="J124" s="215"/>
      <c r="K124" s="215"/>
      <c r="L124" s="215"/>
      <c r="M124" s="215"/>
      <c r="N124" s="215"/>
      <c r="O124" s="215"/>
      <c r="P124" s="215"/>
      <c r="Q124" s="215"/>
      <c r="R124" s="215"/>
      <c r="S124" s="215"/>
      <c r="T124" s="215"/>
      <c r="U124" s="215"/>
      <c r="V124" s="215"/>
      <c r="W124" s="215"/>
      <c r="X124" s="215"/>
      <c r="Y124" s="215"/>
    </row>
    <row r="125" spans="1:25">
      <c r="A125" s="215"/>
      <c r="B125" s="215"/>
      <c r="C125" s="215"/>
      <c r="D125" s="215"/>
      <c r="E125" s="215"/>
      <c r="F125" s="215"/>
      <c r="G125" s="215"/>
      <c r="H125" s="215"/>
      <c r="I125" s="215"/>
      <c r="J125" s="215"/>
      <c r="K125" s="215"/>
      <c r="L125" s="215"/>
      <c r="M125" s="215"/>
      <c r="N125" s="215"/>
      <c r="O125" s="215"/>
      <c r="P125" s="215"/>
      <c r="Q125" s="215"/>
      <c r="R125" s="215"/>
      <c r="S125" s="215"/>
      <c r="T125" s="215"/>
      <c r="U125" s="215"/>
      <c r="V125" s="215"/>
      <c r="W125" s="215"/>
      <c r="X125" s="215"/>
      <c r="Y125" s="215"/>
    </row>
    <row r="126" spans="1:25">
      <c r="A126" s="215"/>
      <c r="B126" s="215"/>
      <c r="C126" s="215"/>
      <c r="D126" s="215"/>
      <c r="E126" s="215"/>
      <c r="F126" s="215"/>
      <c r="G126" s="215"/>
      <c r="H126" s="215"/>
      <c r="I126" s="215"/>
      <c r="J126" s="215"/>
      <c r="K126" s="215"/>
      <c r="L126" s="215"/>
      <c r="M126" s="215"/>
      <c r="N126" s="215"/>
      <c r="O126" s="215"/>
      <c r="P126" s="215"/>
      <c r="Q126" s="215"/>
      <c r="R126" s="215"/>
      <c r="S126" s="215"/>
      <c r="T126" s="215"/>
      <c r="U126" s="215"/>
      <c r="V126" s="215"/>
      <c r="W126" s="215"/>
      <c r="X126" s="215"/>
      <c r="Y126" s="215"/>
    </row>
    <row r="127" spans="1:25">
      <c r="A127" s="215"/>
      <c r="B127" s="215"/>
      <c r="C127" s="215"/>
      <c r="D127" s="215"/>
      <c r="E127" s="215"/>
      <c r="F127" s="215"/>
      <c r="G127" s="215"/>
      <c r="H127" s="215"/>
      <c r="I127" s="215"/>
      <c r="J127" s="215"/>
      <c r="K127" s="215"/>
      <c r="L127" s="215"/>
      <c r="M127" s="215"/>
      <c r="N127" s="215"/>
      <c r="O127" s="215"/>
      <c r="P127" s="215"/>
      <c r="Q127" s="215"/>
      <c r="R127" s="215"/>
      <c r="S127" s="215"/>
      <c r="T127" s="215"/>
      <c r="U127" s="215"/>
      <c r="V127" s="215"/>
      <c r="W127" s="215"/>
      <c r="X127" s="215"/>
      <c r="Y127" s="215"/>
    </row>
    <row r="128" spans="1:25">
      <c r="A128" s="215"/>
      <c r="B128" s="215"/>
      <c r="C128" s="215"/>
      <c r="D128" s="215"/>
      <c r="E128" s="215"/>
      <c r="F128" s="215"/>
      <c r="G128" s="215"/>
      <c r="H128" s="215"/>
      <c r="I128" s="215"/>
      <c r="J128" s="215"/>
      <c r="K128" s="215"/>
      <c r="L128" s="215"/>
      <c r="M128" s="215"/>
      <c r="N128" s="215"/>
      <c r="O128" s="215"/>
      <c r="P128" s="215"/>
      <c r="Q128" s="215"/>
      <c r="R128" s="215"/>
      <c r="S128" s="215"/>
      <c r="T128" s="215"/>
      <c r="U128" s="215"/>
      <c r="V128" s="215"/>
      <c r="W128" s="215"/>
      <c r="X128" s="215"/>
      <c r="Y128" s="215"/>
    </row>
    <row r="129" spans="1:25">
      <c r="A129" s="215"/>
      <c r="B129" s="215"/>
      <c r="C129" s="215"/>
      <c r="D129" s="215"/>
      <c r="E129" s="215"/>
      <c r="F129" s="215"/>
      <c r="G129" s="215"/>
      <c r="H129" s="215"/>
      <c r="I129" s="215"/>
      <c r="J129" s="215"/>
      <c r="K129" s="215"/>
      <c r="L129" s="215"/>
      <c r="M129" s="215"/>
      <c r="N129" s="215"/>
      <c r="O129" s="215"/>
      <c r="P129" s="215"/>
      <c r="Q129" s="215"/>
      <c r="R129" s="215"/>
      <c r="S129" s="215"/>
      <c r="T129" s="215"/>
      <c r="U129" s="215"/>
      <c r="V129" s="215"/>
      <c r="W129" s="215"/>
      <c r="X129" s="215"/>
      <c r="Y129" s="215"/>
    </row>
    <row r="130" spans="1:25">
      <c r="A130" s="215"/>
      <c r="B130" s="215"/>
      <c r="C130" s="215"/>
      <c r="D130" s="215"/>
      <c r="E130" s="215"/>
      <c r="F130" s="215"/>
      <c r="G130" s="215"/>
      <c r="H130" s="215"/>
      <c r="I130" s="215"/>
      <c r="J130" s="215"/>
      <c r="K130" s="215"/>
      <c r="L130" s="215"/>
      <c r="M130" s="215"/>
      <c r="N130" s="215"/>
      <c r="O130" s="215"/>
      <c r="P130" s="215"/>
      <c r="Q130" s="215"/>
      <c r="R130" s="215"/>
      <c r="S130" s="215"/>
      <c r="T130" s="215"/>
      <c r="U130" s="215"/>
      <c r="V130" s="215"/>
      <c r="W130" s="215"/>
      <c r="X130" s="215"/>
      <c r="Y130" s="215"/>
    </row>
    <row r="131" spans="1:25">
      <c r="A131" s="215"/>
      <c r="B131" s="215"/>
      <c r="C131" s="215"/>
      <c r="D131" s="215"/>
      <c r="E131" s="215"/>
      <c r="F131" s="215"/>
      <c r="G131" s="215"/>
      <c r="H131" s="215"/>
      <c r="I131" s="215"/>
      <c r="J131" s="215"/>
      <c r="K131" s="215"/>
      <c r="L131" s="215"/>
      <c r="M131" s="215"/>
      <c r="N131" s="215"/>
      <c r="O131" s="215"/>
      <c r="P131" s="215"/>
      <c r="Q131" s="215"/>
      <c r="R131" s="215"/>
      <c r="S131" s="215"/>
      <c r="T131" s="215"/>
      <c r="U131" s="215"/>
      <c r="V131" s="215"/>
      <c r="W131" s="215"/>
      <c r="X131" s="215"/>
      <c r="Y131" s="215"/>
    </row>
    <row r="132" spans="1:25">
      <c r="A132" s="215"/>
      <c r="B132" s="215"/>
      <c r="C132" s="215"/>
      <c r="D132" s="215"/>
      <c r="E132" s="215"/>
      <c r="F132" s="215"/>
      <c r="G132" s="215"/>
      <c r="H132" s="215"/>
      <c r="I132" s="215"/>
      <c r="J132" s="215"/>
      <c r="K132" s="215"/>
      <c r="L132" s="215"/>
      <c r="M132" s="215"/>
      <c r="N132" s="215"/>
      <c r="O132" s="215"/>
      <c r="P132" s="215"/>
      <c r="Q132" s="215"/>
      <c r="R132" s="215"/>
      <c r="S132" s="215"/>
      <c r="T132" s="215"/>
      <c r="U132" s="215"/>
      <c r="V132" s="215"/>
      <c r="W132" s="215"/>
      <c r="X132" s="215"/>
      <c r="Y132" s="215"/>
    </row>
    <row r="133" spans="1:25">
      <c r="A133" s="215"/>
      <c r="B133" s="215"/>
      <c r="C133" s="215"/>
      <c r="D133" s="215"/>
      <c r="E133" s="215"/>
      <c r="F133" s="215"/>
      <c r="G133" s="215"/>
      <c r="H133" s="215"/>
      <c r="I133" s="215"/>
      <c r="J133" s="215"/>
      <c r="K133" s="215"/>
      <c r="L133" s="215"/>
      <c r="M133" s="215"/>
      <c r="N133" s="215"/>
      <c r="O133" s="215"/>
      <c r="P133" s="215"/>
      <c r="Q133" s="215"/>
      <c r="R133" s="215"/>
      <c r="S133" s="215"/>
      <c r="T133" s="215"/>
      <c r="U133" s="215"/>
      <c r="V133" s="215"/>
      <c r="W133" s="215"/>
      <c r="X133" s="215"/>
      <c r="Y133" s="215"/>
    </row>
    <row r="134" spans="1:25">
      <c r="A134" s="215"/>
      <c r="B134" s="215"/>
      <c r="C134" s="215"/>
      <c r="D134" s="215"/>
      <c r="E134" s="215"/>
      <c r="F134" s="215"/>
      <c r="G134" s="215"/>
      <c r="H134" s="215"/>
      <c r="I134" s="215"/>
      <c r="J134" s="215"/>
      <c r="K134" s="215"/>
      <c r="L134" s="215"/>
      <c r="M134" s="215"/>
      <c r="N134" s="215"/>
      <c r="O134" s="215"/>
      <c r="P134" s="215"/>
      <c r="Q134" s="215"/>
      <c r="R134" s="215"/>
      <c r="S134" s="215"/>
      <c r="T134" s="215"/>
      <c r="U134" s="215"/>
      <c r="V134" s="215"/>
      <c r="W134" s="215"/>
      <c r="X134" s="215"/>
      <c r="Y134" s="215"/>
    </row>
    <row r="135" spans="1:25">
      <c r="A135" s="215"/>
      <c r="B135" s="215"/>
      <c r="C135" s="215"/>
      <c r="D135" s="215"/>
      <c r="E135" s="215"/>
      <c r="F135" s="215"/>
      <c r="G135" s="215"/>
      <c r="H135" s="215"/>
      <c r="I135" s="215"/>
      <c r="J135" s="215"/>
      <c r="K135" s="215"/>
      <c r="L135" s="215"/>
      <c r="M135" s="215"/>
      <c r="N135" s="215"/>
      <c r="O135" s="215"/>
      <c r="P135" s="215"/>
      <c r="Q135" s="215"/>
      <c r="R135" s="215"/>
      <c r="S135" s="215"/>
      <c r="T135" s="215"/>
      <c r="U135" s="215"/>
      <c r="V135" s="215"/>
      <c r="W135" s="215"/>
      <c r="X135" s="215"/>
      <c r="Y135" s="215"/>
    </row>
    <row r="136" spans="1:25">
      <c r="A136" s="215"/>
      <c r="B136" s="215"/>
      <c r="C136" s="215"/>
      <c r="D136" s="215"/>
      <c r="E136" s="215"/>
      <c r="F136" s="215"/>
      <c r="G136" s="215"/>
      <c r="H136" s="215"/>
      <c r="I136" s="215"/>
      <c r="J136" s="215"/>
      <c r="K136" s="215"/>
      <c r="L136" s="215"/>
      <c r="M136" s="215"/>
      <c r="N136" s="215"/>
      <c r="O136" s="215"/>
      <c r="P136" s="215"/>
      <c r="Q136" s="215"/>
      <c r="R136" s="215"/>
      <c r="S136" s="215"/>
      <c r="T136" s="215"/>
      <c r="U136" s="215"/>
      <c r="V136" s="215"/>
      <c r="W136" s="215"/>
      <c r="X136" s="215"/>
      <c r="Y136" s="215"/>
    </row>
    <row r="137" spans="1:25">
      <c r="A137" s="215"/>
      <c r="B137" s="215"/>
      <c r="C137" s="215"/>
      <c r="D137" s="215"/>
      <c r="E137" s="215"/>
      <c r="F137" s="215"/>
      <c r="G137" s="215"/>
      <c r="H137" s="215"/>
      <c r="I137" s="215"/>
      <c r="J137" s="215"/>
      <c r="K137" s="215"/>
      <c r="L137" s="215"/>
      <c r="M137" s="215"/>
      <c r="N137" s="215"/>
      <c r="O137" s="215"/>
      <c r="P137" s="215"/>
      <c r="Q137" s="215"/>
      <c r="R137" s="215"/>
      <c r="S137" s="215"/>
      <c r="T137" s="215"/>
      <c r="U137" s="215"/>
      <c r="V137" s="215"/>
      <c r="W137" s="215"/>
      <c r="X137" s="215"/>
      <c r="Y137" s="215"/>
    </row>
    <row r="138" spans="1:25">
      <c r="A138" s="215"/>
      <c r="B138" s="215"/>
      <c r="C138" s="215"/>
      <c r="D138" s="215"/>
      <c r="E138" s="215"/>
      <c r="F138" s="215"/>
      <c r="G138" s="215"/>
      <c r="H138" s="215"/>
      <c r="I138" s="215"/>
      <c r="J138" s="215"/>
      <c r="K138" s="215"/>
      <c r="L138" s="215"/>
      <c r="M138" s="215"/>
      <c r="N138" s="215"/>
      <c r="O138" s="215"/>
      <c r="P138" s="215"/>
      <c r="Q138" s="215"/>
      <c r="R138" s="215"/>
      <c r="S138" s="215"/>
      <c r="T138" s="215"/>
      <c r="U138" s="215"/>
      <c r="V138" s="215"/>
      <c r="W138" s="215"/>
      <c r="X138" s="215"/>
      <c r="Y138" s="215"/>
    </row>
    <row r="139" spans="1:25">
      <c r="A139" s="215"/>
      <c r="B139" s="215"/>
      <c r="C139" s="215"/>
      <c r="D139" s="215"/>
      <c r="E139" s="215"/>
      <c r="F139" s="215"/>
      <c r="G139" s="215"/>
      <c r="H139" s="215"/>
      <c r="I139" s="215"/>
      <c r="J139" s="215"/>
      <c r="K139" s="215"/>
      <c r="L139" s="215"/>
      <c r="M139" s="215"/>
      <c r="N139" s="215"/>
      <c r="O139" s="215"/>
      <c r="P139" s="215"/>
      <c r="Q139" s="215"/>
      <c r="R139" s="215"/>
      <c r="S139" s="215"/>
      <c r="T139" s="215"/>
      <c r="U139" s="215"/>
      <c r="V139" s="215"/>
      <c r="W139" s="215"/>
      <c r="X139" s="215"/>
      <c r="Y139" s="215"/>
    </row>
    <row r="140" spans="1:25">
      <c r="A140" s="215"/>
      <c r="B140" s="215"/>
      <c r="C140" s="215"/>
      <c r="D140" s="215"/>
      <c r="E140" s="215"/>
      <c r="F140" s="215"/>
      <c r="G140" s="215"/>
      <c r="H140" s="215"/>
      <c r="I140" s="215"/>
      <c r="J140" s="215"/>
      <c r="K140" s="215"/>
      <c r="L140" s="215"/>
      <c r="M140" s="215"/>
      <c r="N140" s="215"/>
      <c r="O140" s="215"/>
      <c r="P140" s="215"/>
      <c r="Q140" s="215"/>
      <c r="R140" s="215"/>
      <c r="S140" s="215"/>
      <c r="T140" s="215"/>
      <c r="U140" s="215"/>
      <c r="V140" s="215"/>
      <c r="W140" s="215"/>
      <c r="X140" s="215"/>
      <c r="Y140" s="215"/>
    </row>
    <row r="141" spans="1:25">
      <c r="A141" s="215"/>
      <c r="B141" s="215"/>
      <c r="C141" s="215"/>
      <c r="D141" s="215"/>
      <c r="E141" s="215"/>
      <c r="F141" s="215"/>
      <c r="G141" s="215"/>
      <c r="H141" s="215"/>
      <c r="I141" s="215"/>
      <c r="J141" s="215"/>
      <c r="K141" s="215"/>
      <c r="L141" s="215"/>
      <c r="M141" s="215"/>
      <c r="N141" s="215"/>
      <c r="O141" s="215"/>
      <c r="P141" s="215"/>
      <c r="Q141" s="215"/>
      <c r="R141" s="215"/>
      <c r="S141" s="215"/>
      <c r="T141" s="215"/>
      <c r="U141" s="215"/>
      <c r="V141" s="215"/>
      <c r="W141" s="215"/>
      <c r="X141" s="215"/>
      <c r="Y141" s="215"/>
    </row>
    <row r="142" spans="1:25">
      <c r="A142" s="215"/>
      <c r="B142" s="215"/>
      <c r="C142" s="215"/>
      <c r="D142" s="215"/>
      <c r="E142" s="215"/>
      <c r="F142" s="215"/>
      <c r="G142" s="215"/>
      <c r="H142" s="215"/>
      <c r="I142" s="215"/>
      <c r="J142" s="215"/>
      <c r="K142" s="215"/>
      <c r="L142" s="215"/>
      <c r="M142" s="215"/>
      <c r="N142" s="215"/>
      <c r="O142" s="215"/>
      <c r="P142" s="215"/>
      <c r="Q142" s="215"/>
      <c r="R142" s="215"/>
      <c r="S142" s="215"/>
      <c r="T142" s="215"/>
      <c r="U142" s="215"/>
      <c r="V142" s="215"/>
      <c r="W142" s="215"/>
      <c r="X142" s="215"/>
      <c r="Y142" s="215"/>
    </row>
    <row r="143" spans="1:25">
      <c r="A143" s="215"/>
      <c r="B143" s="215"/>
      <c r="C143" s="215"/>
      <c r="D143" s="215"/>
      <c r="E143" s="215"/>
      <c r="F143" s="215"/>
      <c r="G143" s="215"/>
      <c r="H143" s="215"/>
      <c r="I143" s="215"/>
      <c r="J143" s="215"/>
      <c r="K143" s="215"/>
      <c r="L143" s="215"/>
      <c r="M143" s="215"/>
      <c r="N143" s="215"/>
      <c r="O143" s="215"/>
      <c r="P143" s="215"/>
      <c r="Q143" s="215"/>
      <c r="R143" s="215"/>
      <c r="S143" s="215"/>
      <c r="T143" s="215"/>
      <c r="U143" s="215"/>
      <c r="V143" s="215"/>
      <c r="W143" s="215"/>
      <c r="X143" s="215"/>
      <c r="Y143" s="215"/>
    </row>
    <row r="144" spans="1:25">
      <c r="A144" s="215"/>
      <c r="B144" s="215"/>
      <c r="C144" s="215"/>
      <c r="D144" s="215"/>
      <c r="E144" s="215"/>
      <c r="F144" s="215"/>
      <c r="G144" s="215"/>
      <c r="H144" s="215"/>
      <c r="I144" s="215"/>
      <c r="J144" s="215"/>
      <c r="K144" s="215"/>
      <c r="L144" s="215"/>
      <c r="M144" s="215"/>
      <c r="N144" s="215"/>
      <c r="O144" s="215"/>
      <c r="P144" s="215"/>
      <c r="Q144" s="215"/>
      <c r="R144" s="215"/>
      <c r="S144" s="215"/>
      <c r="T144" s="215"/>
      <c r="U144" s="215"/>
      <c r="V144" s="215"/>
      <c r="W144" s="215"/>
      <c r="X144" s="215"/>
      <c r="Y144" s="215"/>
    </row>
    <row r="145" spans="1:25">
      <c r="A145" s="215"/>
      <c r="B145" s="215"/>
      <c r="C145" s="215"/>
      <c r="D145" s="215"/>
      <c r="E145" s="215"/>
      <c r="F145" s="215"/>
      <c r="G145" s="215"/>
      <c r="H145" s="215"/>
      <c r="I145" s="215"/>
      <c r="J145" s="215"/>
      <c r="K145" s="215"/>
      <c r="L145" s="215"/>
      <c r="M145" s="215"/>
      <c r="N145" s="215"/>
      <c r="O145" s="215"/>
      <c r="P145" s="215"/>
      <c r="Q145" s="215"/>
      <c r="R145" s="215"/>
      <c r="S145" s="215"/>
      <c r="T145" s="215"/>
      <c r="U145" s="215"/>
      <c r="V145" s="215"/>
      <c r="W145" s="215"/>
      <c r="X145" s="215"/>
      <c r="Y145" s="215"/>
    </row>
    <row r="146" spans="1:25">
      <c r="A146" s="215"/>
      <c r="B146" s="215"/>
      <c r="C146" s="215"/>
      <c r="D146" s="215"/>
      <c r="E146" s="215"/>
      <c r="F146" s="215"/>
      <c r="G146" s="215"/>
      <c r="H146" s="215"/>
      <c r="I146" s="215"/>
      <c r="J146" s="215"/>
      <c r="K146" s="215"/>
      <c r="L146" s="215"/>
      <c r="M146" s="215"/>
      <c r="N146" s="215"/>
      <c r="O146" s="215"/>
      <c r="P146" s="215"/>
      <c r="Q146" s="215"/>
      <c r="R146" s="215"/>
      <c r="S146" s="215"/>
      <c r="T146" s="215"/>
      <c r="U146" s="215"/>
      <c r="V146" s="215"/>
      <c r="W146" s="215"/>
      <c r="X146" s="215"/>
      <c r="Y146" s="215"/>
    </row>
    <row r="147" spans="1:25">
      <c r="A147" s="215"/>
      <c r="B147" s="215"/>
      <c r="C147" s="215"/>
      <c r="D147" s="215"/>
      <c r="E147" s="215"/>
      <c r="F147" s="215"/>
      <c r="G147" s="215"/>
      <c r="H147" s="215"/>
      <c r="I147" s="215"/>
      <c r="J147" s="215"/>
      <c r="K147" s="215"/>
      <c r="L147" s="215"/>
      <c r="M147" s="215"/>
      <c r="N147" s="215"/>
      <c r="O147" s="215"/>
      <c r="P147" s="215"/>
      <c r="Q147" s="215"/>
      <c r="R147" s="215"/>
      <c r="S147" s="215"/>
      <c r="T147" s="215"/>
      <c r="U147" s="215"/>
      <c r="V147" s="215"/>
      <c r="W147" s="215"/>
      <c r="X147" s="215"/>
      <c r="Y147" s="215"/>
    </row>
    <row r="148" spans="1:25">
      <c r="A148" s="215"/>
      <c r="B148" s="215"/>
      <c r="C148" s="215"/>
      <c r="D148" s="215"/>
      <c r="E148" s="215"/>
      <c r="F148" s="215"/>
      <c r="G148" s="215"/>
      <c r="H148" s="215"/>
      <c r="I148" s="215"/>
      <c r="J148" s="215"/>
      <c r="K148" s="215"/>
      <c r="L148" s="215"/>
      <c r="M148" s="215"/>
      <c r="N148" s="215"/>
      <c r="O148" s="215"/>
      <c r="P148" s="215"/>
      <c r="Q148" s="215"/>
      <c r="R148" s="215"/>
      <c r="S148" s="215"/>
      <c r="T148" s="215"/>
      <c r="U148" s="215"/>
      <c r="V148" s="215"/>
      <c r="W148" s="215"/>
      <c r="X148" s="215"/>
      <c r="Y148" s="215"/>
    </row>
    <row r="149" spans="1:25">
      <c r="A149" s="215"/>
      <c r="B149" s="215"/>
      <c r="C149" s="215"/>
      <c r="D149" s="215"/>
      <c r="E149" s="215"/>
      <c r="F149" s="215"/>
      <c r="G149" s="215"/>
      <c r="H149" s="215"/>
      <c r="I149" s="215"/>
      <c r="J149" s="215"/>
      <c r="K149" s="215"/>
      <c r="L149" s="215"/>
      <c r="M149" s="215"/>
      <c r="N149" s="215"/>
      <c r="O149" s="215"/>
      <c r="P149" s="215"/>
      <c r="Q149" s="215"/>
      <c r="R149" s="215"/>
      <c r="S149" s="215"/>
      <c r="T149" s="215"/>
      <c r="U149" s="215"/>
      <c r="V149" s="215"/>
      <c r="W149" s="215"/>
      <c r="X149" s="215"/>
      <c r="Y149" s="215"/>
    </row>
    <row r="150" spans="1:25">
      <c r="A150" s="215"/>
      <c r="B150" s="215"/>
      <c r="C150" s="215"/>
      <c r="D150" s="215"/>
      <c r="E150" s="215"/>
      <c r="F150" s="215"/>
      <c r="G150" s="215"/>
      <c r="H150" s="215"/>
      <c r="I150" s="215"/>
      <c r="J150" s="215"/>
      <c r="K150" s="215"/>
      <c r="L150" s="215"/>
      <c r="M150" s="215"/>
      <c r="N150" s="215"/>
      <c r="O150" s="215"/>
      <c r="P150" s="215"/>
      <c r="Q150" s="215"/>
      <c r="R150" s="215"/>
      <c r="S150" s="215"/>
      <c r="T150" s="215"/>
      <c r="U150" s="215"/>
      <c r="V150" s="215"/>
      <c r="W150" s="215"/>
      <c r="X150" s="215"/>
      <c r="Y150" s="215"/>
    </row>
    <row r="151" spans="1:25">
      <c r="A151" s="215"/>
      <c r="B151" s="215"/>
      <c r="C151" s="215"/>
      <c r="D151" s="215"/>
      <c r="E151" s="215"/>
      <c r="F151" s="215"/>
      <c r="G151" s="215"/>
      <c r="H151" s="215"/>
      <c r="I151" s="215"/>
      <c r="J151" s="215"/>
      <c r="K151" s="215"/>
      <c r="L151" s="215"/>
      <c r="M151" s="215"/>
      <c r="N151" s="215"/>
      <c r="O151" s="215"/>
      <c r="P151" s="215"/>
      <c r="Q151" s="215"/>
      <c r="R151" s="215"/>
      <c r="S151" s="215"/>
      <c r="T151" s="215"/>
      <c r="U151" s="215"/>
      <c r="V151" s="215"/>
      <c r="W151" s="215"/>
      <c r="X151" s="215"/>
      <c r="Y151" s="215"/>
    </row>
    <row r="152" spans="1:25">
      <c r="A152" s="215"/>
      <c r="B152" s="215"/>
      <c r="C152" s="215"/>
      <c r="D152" s="215"/>
      <c r="E152" s="215"/>
      <c r="F152" s="215"/>
      <c r="G152" s="215"/>
      <c r="H152" s="215"/>
      <c r="I152" s="215"/>
      <c r="J152" s="215"/>
      <c r="K152" s="215"/>
      <c r="L152" s="215"/>
      <c r="M152" s="215"/>
      <c r="N152" s="215"/>
      <c r="O152" s="215"/>
      <c r="P152" s="215"/>
      <c r="Q152" s="215"/>
      <c r="R152" s="215"/>
      <c r="S152" s="215"/>
      <c r="T152" s="215"/>
      <c r="U152" s="215"/>
      <c r="V152" s="215"/>
      <c r="W152" s="215"/>
      <c r="X152" s="215"/>
      <c r="Y152" s="215"/>
    </row>
    <row r="153" spans="1:25">
      <c r="A153" s="215"/>
      <c r="B153" s="215"/>
      <c r="C153" s="215"/>
      <c r="D153" s="215"/>
      <c r="E153" s="215"/>
      <c r="F153" s="215"/>
      <c r="G153" s="215"/>
      <c r="H153" s="215"/>
      <c r="I153" s="215"/>
      <c r="J153" s="215"/>
      <c r="K153" s="215"/>
      <c r="L153" s="215"/>
      <c r="M153" s="215"/>
      <c r="N153" s="215"/>
      <c r="O153" s="215"/>
      <c r="P153" s="215"/>
      <c r="Q153" s="215"/>
      <c r="R153" s="215"/>
      <c r="S153" s="215"/>
      <c r="T153" s="215"/>
      <c r="U153" s="215"/>
      <c r="V153" s="215"/>
      <c r="W153" s="215"/>
      <c r="X153" s="215"/>
      <c r="Y153" s="215"/>
    </row>
    <row r="154" spans="1:25">
      <c r="A154" s="215"/>
      <c r="B154" s="215"/>
      <c r="C154" s="215"/>
      <c r="D154" s="215"/>
      <c r="E154" s="215"/>
      <c r="F154" s="215"/>
      <c r="G154" s="215"/>
      <c r="H154" s="215"/>
      <c r="I154" s="215"/>
      <c r="J154" s="215"/>
      <c r="K154" s="215"/>
      <c r="L154" s="215"/>
      <c r="M154" s="215"/>
      <c r="N154" s="215"/>
      <c r="O154" s="215"/>
      <c r="P154" s="215"/>
      <c r="Q154" s="215"/>
      <c r="R154" s="215"/>
      <c r="S154" s="215"/>
      <c r="T154" s="215"/>
      <c r="U154" s="215"/>
      <c r="V154" s="215"/>
      <c r="W154" s="215"/>
      <c r="X154" s="215"/>
      <c r="Y154" s="215"/>
    </row>
    <row r="155" spans="1:25">
      <c r="A155" s="215"/>
      <c r="B155" s="215"/>
      <c r="C155" s="215"/>
      <c r="D155" s="215"/>
      <c r="E155" s="215"/>
      <c r="F155" s="215"/>
      <c r="G155" s="215"/>
      <c r="H155" s="215"/>
      <c r="I155" s="215"/>
      <c r="J155" s="215"/>
      <c r="K155" s="215"/>
      <c r="L155" s="215"/>
      <c r="M155" s="215"/>
      <c r="N155" s="215"/>
      <c r="O155" s="215"/>
      <c r="P155" s="215"/>
      <c r="Q155" s="215"/>
      <c r="R155" s="215"/>
      <c r="S155" s="215"/>
      <c r="T155" s="215"/>
      <c r="U155" s="215"/>
      <c r="V155" s="215"/>
      <c r="W155" s="215"/>
      <c r="X155" s="215"/>
      <c r="Y155" s="215"/>
    </row>
    <row r="156" spans="1:25">
      <c r="A156" s="215"/>
      <c r="B156" s="215"/>
      <c r="C156" s="215"/>
      <c r="D156" s="215"/>
      <c r="E156" s="215"/>
      <c r="F156" s="215"/>
      <c r="G156" s="215"/>
      <c r="H156" s="215"/>
      <c r="I156" s="215"/>
      <c r="J156" s="215"/>
      <c r="K156" s="215"/>
      <c r="L156" s="215"/>
      <c r="M156" s="215"/>
      <c r="N156" s="215"/>
      <c r="O156" s="215"/>
      <c r="P156" s="215"/>
      <c r="Q156" s="215"/>
      <c r="R156" s="215"/>
      <c r="S156" s="215"/>
      <c r="T156" s="215"/>
      <c r="U156" s="215"/>
      <c r="V156" s="215"/>
      <c r="W156" s="215"/>
      <c r="X156" s="215"/>
      <c r="Y156" s="215"/>
    </row>
    <row r="157" spans="1:25">
      <c r="A157" s="215"/>
      <c r="B157" s="215"/>
      <c r="C157" s="215"/>
      <c r="D157" s="215"/>
      <c r="E157" s="215"/>
      <c r="F157" s="215"/>
      <c r="G157" s="215"/>
      <c r="H157" s="215"/>
      <c r="I157" s="215"/>
      <c r="J157" s="215"/>
      <c r="K157" s="215"/>
      <c r="L157" s="215"/>
      <c r="M157" s="215"/>
      <c r="N157" s="215"/>
      <c r="O157" s="215"/>
      <c r="P157" s="215"/>
      <c r="Q157" s="215"/>
      <c r="R157" s="215"/>
      <c r="S157" s="215"/>
      <c r="T157" s="215"/>
      <c r="U157" s="215"/>
      <c r="V157" s="215"/>
      <c r="W157" s="215"/>
      <c r="X157" s="215"/>
      <c r="Y157" s="215"/>
    </row>
    <row r="158" spans="1:25">
      <c r="A158" s="215"/>
      <c r="B158" s="215"/>
      <c r="C158" s="215"/>
      <c r="D158" s="215"/>
      <c r="E158" s="215"/>
      <c r="F158" s="215"/>
      <c r="G158" s="215"/>
      <c r="H158" s="215"/>
      <c r="I158" s="215"/>
      <c r="J158" s="215"/>
      <c r="K158" s="215"/>
      <c r="L158" s="215"/>
      <c r="M158" s="215"/>
      <c r="N158" s="215"/>
      <c r="O158" s="215"/>
      <c r="P158" s="215"/>
      <c r="Q158" s="215"/>
      <c r="R158" s="215"/>
      <c r="S158" s="215"/>
      <c r="T158" s="215"/>
      <c r="U158" s="215"/>
      <c r="V158" s="215"/>
      <c r="W158" s="215"/>
      <c r="X158" s="215"/>
      <c r="Y158" s="215"/>
    </row>
    <row r="159" spans="1:25">
      <c r="A159" s="215"/>
      <c r="B159" s="215"/>
      <c r="C159" s="215"/>
      <c r="D159" s="215"/>
      <c r="E159" s="215"/>
      <c r="F159" s="215"/>
      <c r="G159" s="215"/>
      <c r="H159" s="215"/>
      <c r="I159" s="215"/>
      <c r="J159" s="215"/>
      <c r="K159" s="215"/>
      <c r="L159" s="215"/>
      <c r="M159" s="215"/>
      <c r="N159" s="215"/>
      <c r="O159" s="215"/>
      <c r="P159" s="215"/>
      <c r="Q159" s="215"/>
      <c r="R159" s="215"/>
      <c r="S159" s="215"/>
      <c r="T159" s="215"/>
      <c r="U159" s="215"/>
      <c r="V159" s="215"/>
      <c r="W159" s="215"/>
      <c r="X159" s="215"/>
      <c r="Y159" s="215"/>
    </row>
    <row r="160" spans="1:25">
      <c r="A160" s="215"/>
      <c r="B160" s="215"/>
      <c r="C160" s="215"/>
      <c r="D160" s="215"/>
      <c r="E160" s="215"/>
      <c r="F160" s="215"/>
      <c r="G160" s="215"/>
      <c r="H160" s="215"/>
      <c r="I160" s="215"/>
      <c r="J160" s="215"/>
      <c r="K160" s="215"/>
      <c r="L160" s="215"/>
      <c r="M160" s="215"/>
      <c r="N160" s="215"/>
      <c r="O160" s="215"/>
      <c r="P160" s="215"/>
      <c r="Q160" s="215"/>
      <c r="R160" s="215"/>
      <c r="S160" s="215"/>
      <c r="T160" s="215"/>
      <c r="U160" s="215"/>
      <c r="V160" s="215"/>
      <c r="W160" s="215"/>
      <c r="X160" s="215"/>
      <c r="Y160" s="215"/>
    </row>
    <row r="161" spans="1:25">
      <c r="A161" s="215"/>
      <c r="B161" s="215"/>
      <c r="C161" s="215"/>
      <c r="D161" s="215"/>
      <c r="E161" s="215"/>
      <c r="F161" s="215"/>
      <c r="G161" s="215"/>
      <c r="H161" s="215"/>
      <c r="I161" s="215"/>
      <c r="J161" s="215"/>
      <c r="K161" s="215"/>
      <c r="L161" s="215"/>
      <c r="M161" s="215"/>
      <c r="N161" s="215"/>
      <c r="O161" s="215"/>
      <c r="P161" s="215"/>
      <c r="Q161" s="215"/>
      <c r="R161" s="215"/>
      <c r="S161" s="215"/>
      <c r="T161" s="215"/>
      <c r="U161" s="215"/>
      <c r="V161" s="215"/>
      <c r="W161" s="215"/>
      <c r="X161" s="215"/>
      <c r="Y161" s="215"/>
    </row>
    <row r="162" spans="1:25">
      <c r="A162" s="215"/>
      <c r="B162" s="215"/>
      <c r="C162" s="215"/>
      <c r="D162" s="215"/>
      <c r="E162" s="215"/>
      <c r="F162" s="215"/>
      <c r="G162" s="215"/>
      <c r="H162" s="215"/>
      <c r="I162" s="215"/>
      <c r="J162" s="215"/>
      <c r="K162" s="215"/>
      <c r="L162" s="215"/>
      <c r="M162" s="215"/>
      <c r="N162" s="215"/>
      <c r="O162" s="215"/>
      <c r="P162" s="215"/>
      <c r="Q162" s="215"/>
      <c r="R162" s="215"/>
      <c r="S162" s="215"/>
      <c r="T162" s="215"/>
      <c r="U162" s="215"/>
      <c r="V162" s="215"/>
      <c r="W162" s="215"/>
      <c r="X162" s="215"/>
      <c r="Y162" s="215"/>
    </row>
    <row r="163" spans="1:25">
      <c r="A163" s="215"/>
      <c r="B163" s="215"/>
      <c r="C163" s="215"/>
      <c r="D163" s="215"/>
      <c r="E163" s="215"/>
      <c r="F163" s="215"/>
      <c r="G163" s="215"/>
      <c r="H163" s="215"/>
      <c r="I163" s="215"/>
      <c r="J163" s="215"/>
      <c r="K163" s="215"/>
      <c r="L163" s="215"/>
      <c r="M163" s="215"/>
      <c r="N163" s="215"/>
      <c r="O163" s="215"/>
      <c r="P163" s="215"/>
      <c r="Q163" s="215"/>
      <c r="R163" s="215"/>
      <c r="S163" s="215"/>
      <c r="T163" s="215"/>
      <c r="U163" s="215"/>
      <c r="V163" s="215"/>
      <c r="W163" s="215"/>
      <c r="X163" s="215"/>
      <c r="Y163" s="215"/>
    </row>
    <row r="164" spans="1:25">
      <c r="A164" s="215"/>
      <c r="B164" s="215"/>
      <c r="C164" s="215"/>
      <c r="D164" s="215"/>
      <c r="E164" s="215"/>
      <c r="F164" s="215"/>
      <c r="G164" s="215"/>
      <c r="H164" s="215"/>
      <c r="I164" s="215"/>
      <c r="J164" s="215"/>
      <c r="K164" s="215"/>
      <c r="L164" s="215"/>
      <c r="M164" s="215"/>
      <c r="N164" s="215"/>
      <c r="O164" s="215"/>
      <c r="P164" s="215"/>
      <c r="Q164" s="215"/>
      <c r="R164" s="215"/>
      <c r="S164" s="215"/>
      <c r="T164" s="215"/>
      <c r="U164" s="215"/>
      <c r="V164" s="215"/>
      <c r="W164" s="215"/>
      <c r="X164" s="215"/>
      <c r="Y164" s="215"/>
    </row>
  </sheetData>
  <sheetProtection password="A1F5" sheet="1" objects="1" scenarios="1"/>
  <phoneticPr fontId="19"/>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BN152"/>
  <sheetViews>
    <sheetView showGridLines="0" view="pageBreakPreview" zoomScaleNormal="100" zoomScaleSheetLayoutView="100" workbookViewId="0">
      <selection activeCell="D11" sqref="D11:F11"/>
    </sheetView>
  </sheetViews>
  <sheetFormatPr defaultColWidth="9" defaultRowHeight="13.5"/>
  <cols>
    <col min="1" max="32" width="2.75" style="3" customWidth="1"/>
    <col min="33" max="33" width="0.875" style="3" customWidth="1"/>
    <col min="34" max="34" width="2.875" style="3" customWidth="1"/>
    <col min="35" max="35" width="18.75" style="3" hidden="1" customWidth="1"/>
    <col min="36" max="36" width="43.75" style="3" hidden="1" customWidth="1"/>
    <col min="37" max="37" width="10.25" style="3" hidden="1" customWidth="1"/>
    <col min="38" max="38" width="7.75" style="3" hidden="1" customWidth="1"/>
    <col min="39" max="39" width="8.125" style="3" hidden="1" customWidth="1"/>
    <col min="40" max="40" width="18.25" style="3" hidden="1" customWidth="1"/>
    <col min="41" max="41" width="10.875" style="3" hidden="1" customWidth="1"/>
    <col min="42" max="42" width="10.25" style="3" customWidth="1"/>
    <col min="43" max="43" width="12.375" style="3" customWidth="1"/>
    <col min="44" max="44" width="13.125" style="3" customWidth="1"/>
    <col min="45" max="45" width="17.25" style="3" customWidth="1"/>
    <col min="46" max="103" width="9" style="3" customWidth="1"/>
    <col min="104" max="16384" width="9" style="3"/>
  </cols>
  <sheetData>
    <row r="1" spans="1:66" ht="13.15" customHeight="1">
      <c r="AF1" s="21" t="s">
        <v>400</v>
      </c>
      <c r="AG1" s="21"/>
      <c r="AH1" s="21"/>
      <c r="AI1" s="137" t="e">
        <f ca="1">VALUE(INDIRECT(AJ1))+2018</f>
        <v>#REF!</v>
      </c>
      <c r="AJ1" s="3" t="str">
        <f>"'[新規"&amp;AI4&amp;".xlsx]【入力用】入力用フォーム'!$C$3"</f>
        <v>'[新規0.xlsx]【入力用】入力用フォーム'!$C$3</v>
      </c>
      <c r="AL1" s="138"/>
      <c r="AP1" s="600" t="s">
        <v>401</v>
      </c>
    </row>
    <row r="2" spans="1:66" ht="13.9" customHeight="1" thickBot="1">
      <c r="A2" s="294"/>
      <c r="B2" s="4" t="s">
        <v>402</v>
      </c>
      <c r="C2" s="4"/>
      <c r="D2" s="4"/>
      <c r="E2" s="4"/>
      <c r="F2" s="4"/>
      <c r="G2" s="4"/>
      <c r="H2" s="294"/>
      <c r="I2" s="4"/>
      <c r="J2" s="633" t="str">
        <f ca="1">IFERROR(AI6,"")</f>
        <v/>
      </c>
      <c r="K2" s="633"/>
      <c r="L2" s="633"/>
      <c r="M2" s="633"/>
      <c r="N2" s="633"/>
      <c r="O2" s="633"/>
      <c r="P2" s="633"/>
      <c r="Q2" s="633"/>
      <c r="R2" s="633"/>
      <c r="S2" s="633"/>
      <c r="T2" s="633"/>
      <c r="U2" s="633"/>
      <c r="V2" s="633"/>
      <c r="W2" s="633"/>
      <c r="X2" s="633"/>
      <c r="Y2" s="633"/>
      <c r="Z2" s="633"/>
      <c r="AA2" s="633"/>
      <c r="AB2" s="633"/>
      <c r="AC2" s="633"/>
      <c r="AD2" s="633"/>
      <c r="AE2" s="633"/>
      <c r="AF2" s="633"/>
      <c r="AG2" s="226"/>
      <c r="AI2" s="138" t="e">
        <f t="shared" ref="AI2" ca="1" si="0">INDIRECT(AJ2)</f>
        <v>#REF!</v>
      </c>
      <c r="AJ2" s="139" t="str">
        <f>"'[新規"&amp;AI4&amp;".xlsx]【入力用】入力用フォーム'!$C$4"</f>
        <v>'[新規0.xlsx]【入力用】入力用フォーム'!$C$4</v>
      </c>
      <c r="AP2" s="600"/>
    </row>
    <row r="3" spans="1:66" ht="13.5" customHeight="1">
      <c r="A3" s="310" t="s">
        <v>403</v>
      </c>
      <c r="B3" s="140"/>
      <c r="C3" s="141"/>
      <c r="D3" s="141"/>
      <c r="E3" s="141"/>
      <c r="F3" s="141"/>
      <c r="G3" s="311"/>
      <c r="H3" s="310" t="s">
        <v>404</v>
      </c>
      <c r="I3" s="141"/>
      <c r="J3" s="141"/>
      <c r="K3" s="141"/>
      <c r="L3" s="141"/>
      <c r="M3" s="141"/>
      <c r="N3" s="141"/>
      <c r="O3" s="312"/>
      <c r="P3" s="310" t="s">
        <v>93</v>
      </c>
      <c r="Q3" s="141"/>
      <c r="R3" s="141"/>
      <c r="S3" s="141"/>
      <c r="T3" s="141"/>
      <c r="U3" s="141"/>
      <c r="V3" s="141"/>
      <c r="W3" s="311"/>
      <c r="X3" s="310" t="s">
        <v>405</v>
      </c>
      <c r="Y3" s="141"/>
      <c r="Z3" s="141"/>
      <c r="AA3" s="142"/>
      <c r="AB3" s="141"/>
      <c r="AC3" s="141"/>
      <c r="AD3" s="141"/>
      <c r="AE3" s="141"/>
      <c r="AF3" s="311"/>
      <c r="AG3" s="23"/>
      <c r="AI3" s="138" t="e">
        <f ca="1">INDIRECT(AJ3)</f>
        <v>#REF!</v>
      </c>
      <c r="AJ3" s="139" t="str">
        <f>"'[新規"&amp;AI4&amp;".xlsx]【入力用】入力用フォーム'!$C$5"</f>
        <v>'[新規0.xlsx]【入力用】入力用フォーム'!$C$5</v>
      </c>
      <c r="AP3" s="495" t="str">
        <f>IF(AP89="OK","未入力はありません。","未入力があります。")</f>
        <v>未入力があります。</v>
      </c>
    </row>
    <row r="4" spans="1:66" ht="14.25" thickBot="1">
      <c r="A4" s="634" t="str">
        <f>'【入力用】入力用フォーム '!C8&amp;""</f>
        <v/>
      </c>
      <c r="B4" s="521"/>
      <c r="C4" s="521"/>
      <c r="D4" s="521"/>
      <c r="E4" s="521"/>
      <c r="F4" s="521"/>
      <c r="G4" s="522"/>
      <c r="H4" s="634" t="str">
        <f>'【入力用】入力用フォーム '!C15&amp;""</f>
        <v/>
      </c>
      <c r="I4" s="521"/>
      <c r="J4" s="521"/>
      <c r="K4" s="521"/>
      <c r="L4" s="521"/>
      <c r="M4" s="521"/>
      <c r="N4" s="521"/>
      <c r="O4" s="522"/>
      <c r="P4" s="520" t="str">
        <f>'【入力用】入力用フォーム '!C16&amp;""</f>
        <v/>
      </c>
      <c r="Q4" s="521"/>
      <c r="R4" s="521"/>
      <c r="S4" s="521"/>
      <c r="T4" s="521"/>
      <c r="U4" s="521"/>
      <c r="V4" s="521"/>
      <c r="W4" s="522"/>
      <c r="X4" s="520" t="str">
        <f>'【入力用】入力用フォーム '!C17&amp;""</f>
        <v/>
      </c>
      <c r="Y4" s="521"/>
      <c r="Z4" s="521"/>
      <c r="AA4" s="521"/>
      <c r="AB4" s="521"/>
      <c r="AC4" s="521"/>
      <c r="AD4" s="521"/>
      <c r="AE4" s="521"/>
      <c r="AF4" s="522"/>
      <c r="AG4" s="237"/>
      <c r="AH4" s="6"/>
      <c r="AI4" s="138">
        <f>'【入力用】入力用フォーム '!C6</f>
        <v>0</v>
      </c>
      <c r="AJ4" s="22" t="e">
        <f ca="1">IF(DATEDIF(AI5,O6,"D")&gt;=0,"申請日と最終評価日の整合性がとれません。 ","")</f>
        <v>#REF!</v>
      </c>
      <c r="AP4" s="495"/>
    </row>
    <row r="5" spans="1:66" ht="3" customHeight="1" thickBot="1">
      <c r="A5" s="23"/>
      <c r="AF5" s="143"/>
      <c r="AG5" s="23"/>
      <c r="AI5" s="144" t="e">
        <f ca="1">AI1&amp;"/"&amp;AI2&amp;"/"&amp;AI3</f>
        <v>#REF!</v>
      </c>
      <c r="AJ5" s="145" t="e">
        <f ca="1">IF(DATEDIF(AI5,Z71,"D"),"申請日と製作評価日の整合性がとれません。","")</f>
        <v>#REF!</v>
      </c>
      <c r="AP5" s="495"/>
    </row>
    <row r="6" spans="1:66" ht="18" customHeight="1" thickBot="1">
      <c r="A6" s="23" t="s">
        <v>406</v>
      </c>
      <c r="B6" s="266"/>
      <c r="C6" s="266"/>
      <c r="D6" s="266"/>
      <c r="E6" s="523">
        <f>IFERROR(F41,"")</f>
        <v>0</v>
      </c>
      <c r="F6" s="524"/>
      <c r="G6" s="524"/>
      <c r="H6" s="524"/>
      <c r="I6" s="525"/>
      <c r="K6" s="3" t="s">
        <v>407</v>
      </c>
      <c r="O6" s="641">
        <f>IFERROR(F43,"")</f>
        <v>0</v>
      </c>
      <c r="P6" s="642"/>
      <c r="Q6" s="642"/>
      <c r="R6" s="642"/>
      <c r="S6" s="643"/>
      <c r="U6" s="3" t="s">
        <v>408</v>
      </c>
      <c r="Y6" s="518" t="str">
        <f>AI8</f>
        <v/>
      </c>
      <c r="Z6" s="518"/>
      <c r="AA6" s="518"/>
      <c r="AB6" s="3" t="s">
        <v>409</v>
      </c>
      <c r="AD6" s="6"/>
      <c r="AE6" s="6"/>
      <c r="AF6" s="146"/>
      <c r="AG6" s="238"/>
      <c r="AI6" s="147" t="e">
        <f ca="1">AJ4&amp;AJ5&amp;AJ6</f>
        <v>#REF!</v>
      </c>
      <c r="AJ6" s="22" t="e">
        <f ca="1">IF(DATEDIF(AI5,Z87,"D"),"申請日とフィールドテスト評価日の整合性がとれません。","")</f>
        <v>#REF!</v>
      </c>
      <c r="AL6" s="3">
        <v>159</v>
      </c>
      <c r="AO6" s="3" t="s">
        <v>410</v>
      </c>
      <c r="AP6" s="495"/>
    </row>
    <row r="7" spans="1:66" ht="17.25" customHeight="1">
      <c r="A7" s="148"/>
      <c r="B7" s="267" t="s">
        <v>411</v>
      </c>
      <c r="C7" s="268"/>
      <c r="D7" s="228"/>
      <c r="E7" s="228"/>
      <c r="H7" s="267" t="s">
        <v>412</v>
      </c>
      <c r="K7" s="228"/>
      <c r="L7" s="228"/>
      <c r="M7" s="228"/>
      <c r="N7" s="228"/>
      <c r="O7" s="228"/>
      <c r="P7" s="269"/>
      <c r="Q7" s="228"/>
      <c r="R7" s="267" t="s">
        <v>413</v>
      </c>
      <c r="S7" s="228"/>
      <c r="U7" s="228"/>
      <c r="W7" s="228"/>
      <c r="X7" s="269"/>
      <c r="Y7" s="228"/>
      <c r="Z7" s="228"/>
      <c r="AA7" s="228"/>
      <c r="AB7" s="228"/>
      <c r="AC7" s="269"/>
      <c r="AD7" s="228"/>
      <c r="AE7" s="228"/>
      <c r="AF7" s="149"/>
      <c r="AG7" s="239"/>
      <c r="AL7" s="3">
        <v>160</v>
      </c>
      <c r="AN7" s="3" t="s">
        <v>414</v>
      </c>
      <c r="AO7" s="3">
        <f>'【入出力用】様式A-6(1例目)'!C10</f>
        <v>0</v>
      </c>
      <c r="AP7" s="495"/>
    </row>
    <row r="8" spans="1:66" ht="16.5" customHeight="1">
      <c r="A8" s="150"/>
      <c r="B8" s="3" t="s">
        <v>415</v>
      </c>
      <c r="C8" s="519" t="str">
        <f>IFERROR(AI9,"")</f>
        <v/>
      </c>
      <c r="D8" s="519"/>
      <c r="E8" s="519"/>
      <c r="F8" s="3" t="s">
        <v>416</v>
      </c>
      <c r="G8" s="270" t="s">
        <v>417</v>
      </c>
      <c r="L8" s="270" t="s">
        <v>415</v>
      </c>
      <c r="M8" s="519" t="str">
        <f>IFERROR(AI10,"")</f>
        <v/>
      </c>
      <c r="N8" s="519"/>
      <c r="O8" s="519"/>
      <c r="P8" s="3" t="s">
        <v>416</v>
      </c>
      <c r="Q8" s="3" t="s">
        <v>418</v>
      </c>
      <c r="U8" s="191"/>
      <c r="V8" s="191"/>
      <c r="W8" s="191" t="s">
        <v>415</v>
      </c>
      <c r="X8" s="363" t="str">
        <f>IFERROR(AI11,"")</f>
        <v/>
      </c>
      <c r="Y8" s="363"/>
      <c r="Z8" s="363"/>
      <c r="AA8" s="3" t="s">
        <v>416</v>
      </c>
      <c r="AB8" s="6" t="s">
        <v>419</v>
      </c>
      <c r="AF8" s="143"/>
      <c r="AG8" s="23"/>
      <c r="AI8" s="3" t="str">
        <f>IF(ROUNDUP((DATEDIF(F41,F43,"D")+1),0)=1,"",ROUNDUP((DATEDIF(F41,F43,"D")+1),0))</f>
        <v/>
      </c>
      <c r="AJ8" s="3" t="s">
        <v>420</v>
      </c>
      <c r="AK8" s="139"/>
      <c r="AL8" s="3">
        <v>161</v>
      </c>
      <c r="AN8" s="151" t="s">
        <v>421</v>
      </c>
      <c r="AP8" s="495"/>
      <c r="AQ8" s="152"/>
      <c r="AR8" s="152"/>
      <c r="AS8" s="152"/>
      <c r="AT8" s="153"/>
      <c r="AU8" s="154"/>
      <c r="AV8" s="154"/>
      <c r="AW8" s="124"/>
      <c r="AX8" s="124"/>
      <c r="AY8" s="125"/>
      <c r="AZ8" s="125"/>
      <c r="BA8" s="125"/>
      <c r="BB8" s="125"/>
      <c r="BC8" s="125"/>
      <c r="BD8" s="125"/>
      <c r="BE8" s="125"/>
      <c r="BF8" s="125"/>
      <c r="BG8" s="125"/>
      <c r="BH8" s="125"/>
      <c r="BI8" s="125"/>
      <c r="BJ8" s="125"/>
      <c r="BK8" s="125"/>
      <c r="BL8" s="125"/>
      <c r="BM8" s="125"/>
      <c r="BN8" s="126"/>
    </row>
    <row r="9" spans="1:66" ht="17.25" customHeight="1" thickBot="1">
      <c r="A9" s="25"/>
      <c r="B9" s="651" t="str">
        <f>IFERROR(AI12,"")</f>
        <v/>
      </c>
      <c r="C9" s="651"/>
      <c r="D9" s="651"/>
      <c r="E9" s="651"/>
      <c r="F9" s="651"/>
      <c r="G9" s="651"/>
      <c r="H9" s="651"/>
      <c r="I9" s="155"/>
      <c r="J9" s="156" t="str">
        <f>IFERROR(AI13,"")</f>
        <v/>
      </c>
      <c r="K9" s="155"/>
      <c r="L9" s="4"/>
      <c r="M9" s="155"/>
      <c r="N9" s="157"/>
      <c r="O9" s="157"/>
      <c r="P9" s="4"/>
      <c r="Q9" s="157"/>
      <c r="R9" s="157"/>
      <c r="S9" s="157"/>
      <c r="T9" s="157"/>
      <c r="U9" s="156" t="str">
        <f>IFERROR(AI14,"")</f>
        <v/>
      </c>
      <c r="V9" s="157"/>
      <c r="W9" s="157"/>
      <c r="X9" s="4"/>
      <c r="Y9" s="157"/>
      <c r="Z9" s="157"/>
      <c r="AA9" s="157"/>
      <c r="AB9" s="157"/>
      <c r="AC9" s="157"/>
      <c r="AD9" s="157"/>
      <c r="AE9" s="157"/>
      <c r="AF9" s="146"/>
      <c r="AG9" s="238"/>
      <c r="AI9" s="3" t="e">
        <f>IF(ROUNDUP((DATEDIF(F41,F43,"D")+1)/7*AI46,0)=1,"",ROUNDUP((DATEDIF(F41,F43,"D")+1)/7*AI46,0))</f>
        <v>#VALUE!</v>
      </c>
      <c r="AJ9" s="3" t="s">
        <v>422</v>
      </c>
      <c r="AL9" s="3">
        <v>162</v>
      </c>
      <c r="AN9" s="151" t="s">
        <v>423</v>
      </c>
      <c r="AO9" s="44">
        <f>'【入出力用】様式A-6(1例目)'!$E$6</f>
        <v>0</v>
      </c>
      <c r="AP9" s="495"/>
    </row>
    <row r="10" spans="1:66" ht="15.75" customHeight="1" thickBot="1">
      <c r="A10" s="23"/>
      <c r="B10" s="649" t="s">
        <v>424</v>
      </c>
      <c r="C10" s="649"/>
      <c r="D10" s="649"/>
      <c r="E10" s="650"/>
      <c r="F10" s="159" t="s">
        <v>425</v>
      </c>
      <c r="G10" s="160"/>
      <c r="H10" s="160"/>
      <c r="I10" s="160"/>
      <c r="J10" s="160"/>
      <c r="N10" s="160"/>
      <c r="O10" s="160"/>
      <c r="P10" s="160"/>
      <c r="Q10" s="160"/>
      <c r="U10" s="160"/>
      <c r="V10" s="160"/>
      <c r="W10" s="160"/>
      <c r="X10" s="160"/>
      <c r="AF10" s="311"/>
      <c r="AG10" s="23"/>
      <c r="AI10" s="139" t="str">
        <f>IF(IF(Z71="","",IF(Z71-F43&lt;0,ROUNDUP(((DATEDIF(F41,Z71,"D")+1)/7)*AI46,0),ROUNDUP(((DATEDIF(F41,F43,"D")+1)/7)*AI46,0)))=1,"",IF(Z71="","",IF(Z71-F43&lt;0,ROUNDUP(((DATEDIF(F41,Z71,"D")+1)/7)*AI46,0),ROUNDUP(((DATEDIF(F41,F43,"D")+1)/7)*AI46,0))))</f>
        <v/>
      </c>
      <c r="AJ10" s="3" t="s">
        <v>426</v>
      </c>
      <c r="AK10" s="3" t="b">
        <f>ISERROR(AI10)</f>
        <v>0</v>
      </c>
      <c r="AL10" s="3">
        <v>163</v>
      </c>
      <c r="AN10" s="151" t="s">
        <v>423</v>
      </c>
      <c r="AO10" s="44">
        <f>'【入出力用】様式A-6(1例目)'!O6</f>
        <v>0</v>
      </c>
      <c r="AP10" s="213"/>
    </row>
    <row r="11" spans="1:66" ht="22.5" customHeight="1" thickBot="1">
      <c r="A11" s="638" t="s">
        <v>427</v>
      </c>
      <c r="B11" s="161"/>
      <c r="C11" s="162" t="s">
        <v>428</v>
      </c>
      <c r="D11" s="654"/>
      <c r="E11" s="655"/>
      <c r="F11" s="656"/>
      <c r="G11" s="163" t="s">
        <v>429</v>
      </c>
      <c r="H11" s="159"/>
      <c r="I11" s="6"/>
      <c r="J11" s="40" t="s">
        <v>430</v>
      </c>
      <c r="K11" s="602"/>
      <c r="L11" s="652"/>
      <c r="M11" s="653"/>
      <c r="N11" s="6" t="s">
        <v>431</v>
      </c>
      <c r="O11" s="60"/>
      <c r="Q11" s="21" t="s">
        <v>432</v>
      </c>
      <c r="R11" s="602"/>
      <c r="S11" s="603"/>
      <c r="T11" s="604"/>
      <c r="U11" s="6" t="s">
        <v>433</v>
      </c>
      <c r="V11" s="164"/>
      <c r="W11" s="44"/>
      <c r="X11" s="271" t="s">
        <v>434</v>
      </c>
      <c r="Y11" s="605"/>
      <c r="Z11" s="606"/>
      <c r="AA11" s="606"/>
      <c r="AB11" s="606"/>
      <c r="AC11" s="606"/>
      <c r="AD11" s="606"/>
      <c r="AE11" s="606"/>
      <c r="AF11" s="607"/>
      <c r="AG11" s="240"/>
      <c r="AH11" s="165" t="s">
        <v>197</v>
      </c>
      <c r="AI11" s="3" t="str">
        <f>IF(IF(Z87="","",IF(Z87-F43&lt;0,ROUNDUP(((DATEDIF(F41,Z87,"D")+1)/7)*AI46,0),ROUNDUP(((DATEDIF(F41,F43,"D")+1)/7)*AI46,0)))=1,"",IF(Z87="","",IF(Z87-F43&lt;0,ROUNDUP(((DATEDIF(F41,Z87,"D")+1)/7)*AI46,0),ROUNDUP(((DATEDIF(F41,F43,"D")+1)/7)*AI46,0))))</f>
        <v/>
      </c>
      <c r="AJ11" s="3" t="s">
        <v>435</v>
      </c>
      <c r="AL11" s="3">
        <v>164</v>
      </c>
      <c r="AN11" s="166" t="s">
        <v>436</v>
      </c>
      <c r="AO11" s="167" t="str">
        <f>'【入出力用】様式A-6(1例目)'!C8</f>
        <v/>
      </c>
      <c r="AP11" s="214" t="s">
        <v>437</v>
      </c>
    </row>
    <row r="12" spans="1:66" ht="18.75" customHeight="1" thickBot="1">
      <c r="A12" s="639"/>
      <c r="B12" s="168" t="s">
        <v>438</v>
      </c>
      <c r="C12" s="169"/>
      <c r="H12" s="402"/>
      <c r="I12" s="403"/>
      <c r="J12" s="403"/>
      <c r="K12" s="403"/>
      <c r="L12" s="403"/>
      <c r="M12" s="403"/>
      <c r="N12" s="403"/>
      <c r="O12" s="403"/>
      <c r="P12" s="403"/>
      <c r="Q12" s="403"/>
      <c r="R12" s="403"/>
      <c r="S12" s="403"/>
      <c r="T12" s="403"/>
      <c r="U12" s="403"/>
      <c r="V12" s="403"/>
      <c r="W12" s="403"/>
      <c r="X12" s="403"/>
      <c r="Y12" s="403"/>
      <c r="Z12" s="403"/>
      <c r="AA12" s="403"/>
      <c r="AB12" s="403"/>
      <c r="AC12" s="403"/>
      <c r="AD12" s="403"/>
      <c r="AE12" s="403"/>
      <c r="AF12" s="601"/>
      <c r="AG12" s="241"/>
      <c r="AH12" s="165" t="s">
        <v>197</v>
      </c>
      <c r="AI12" s="3" t="e">
        <f>IF(AI9&lt;90,"実評価日数が不足しています。","")</f>
        <v>#VALUE!</v>
      </c>
      <c r="AJ12" s="3" t="s">
        <v>439</v>
      </c>
      <c r="AL12" s="3">
        <v>165</v>
      </c>
      <c r="AN12" s="166" t="s">
        <v>440</v>
      </c>
      <c r="AO12" s="167" t="str">
        <f>'【入出力用】様式A-6(1例目)'!M8</f>
        <v/>
      </c>
      <c r="AP12" s="315" t="str">
        <f>IF(AND(D11&lt;&gt;"",K11&lt;&gt;"",R11&lt;&gt;"",Y11&lt;&gt;"",H12&lt;&gt;""),"OK","NG")</f>
        <v>NG</v>
      </c>
    </row>
    <row r="13" spans="1:66" ht="39" customHeight="1" thickBot="1">
      <c r="A13" s="639"/>
      <c r="B13" s="657" t="s">
        <v>441</v>
      </c>
      <c r="C13" s="610" t="s">
        <v>442</v>
      </c>
      <c r="D13" s="611"/>
      <c r="E13" s="611"/>
      <c r="F13" s="612"/>
      <c r="G13" s="631"/>
      <c r="H13" s="647"/>
      <c r="I13" s="647"/>
      <c r="J13" s="647"/>
      <c r="K13" s="647"/>
      <c r="L13" s="647"/>
      <c r="M13" s="647"/>
      <c r="N13" s="647"/>
      <c r="O13" s="648"/>
      <c r="P13" s="617" t="s">
        <v>443</v>
      </c>
      <c r="Q13" s="618"/>
      <c r="R13" s="618"/>
      <c r="S13" s="618"/>
      <c r="T13" s="618"/>
      <c r="U13" s="618"/>
      <c r="V13" s="618"/>
      <c r="W13" s="618"/>
      <c r="X13" s="618"/>
      <c r="Y13" s="618"/>
      <c r="Z13" s="618"/>
      <c r="AA13" s="618"/>
      <c r="AB13" s="618"/>
      <c r="AC13" s="618"/>
      <c r="AD13" s="618"/>
      <c r="AE13" s="618"/>
      <c r="AF13" s="619"/>
      <c r="AG13" s="242"/>
      <c r="AH13" s="165" t="s">
        <v>197</v>
      </c>
      <c r="AI13" s="3" t="str">
        <f>IF(AI10&lt;90,"製作担当者評価日数が不足しています。","")</f>
        <v/>
      </c>
      <c r="AJ13" s="3" t="s">
        <v>444</v>
      </c>
      <c r="AL13" s="3">
        <v>166</v>
      </c>
      <c r="AN13" s="166" t="s">
        <v>445</v>
      </c>
      <c r="AO13" s="167" t="str">
        <f>'【入出力用】様式A-6(1例目)'!X8</f>
        <v/>
      </c>
    </row>
    <row r="14" spans="1:66" ht="39" customHeight="1" thickBot="1">
      <c r="A14" s="639"/>
      <c r="B14" s="658"/>
      <c r="C14" s="613" t="s">
        <v>446</v>
      </c>
      <c r="D14" s="614"/>
      <c r="E14" s="614"/>
      <c r="F14" s="615"/>
      <c r="G14" s="631"/>
      <c r="H14" s="632"/>
      <c r="I14" s="632"/>
      <c r="J14" s="632"/>
      <c r="K14" s="632"/>
      <c r="L14" s="632"/>
      <c r="M14" s="632"/>
      <c r="N14" s="632"/>
      <c r="O14" s="632"/>
      <c r="P14" s="620" t="s">
        <v>447</v>
      </c>
      <c r="Q14" s="621"/>
      <c r="R14" s="621"/>
      <c r="S14" s="621"/>
      <c r="T14" s="621"/>
      <c r="U14" s="621"/>
      <c r="V14" s="621"/>
      <c r="W14" s="621"/>
      <c r="X14" s="621"/>
      <c r="Y14" s="621"/>
      <c r="Z14" s="621"/>
      <c r="AA14" s="621"/>
      <c r="AB14" s="621"/>
      <c r="AC14" s="621"/>
      <c r="AD14" s="621"/>
      <c r="AE14" s="621"/>
      <c r="AF14" s="622"/>
      <c r="AG14" s="243"/>
      <c r="AH14" s="165" t="s">
        <v>197</v>
      </c>
      <c r="AI14" s="3" t="str">
        <f>IF(AI11&lt;90,"フィールドテスト担当者評価日数が不足しています。","")</f>
        <v/>
      </c>
      <c r="AJ14" s="3" t="s">
        <v>448</v>
      </c>
      <c r="AK14" s="3" t="str">
        <f>IF(ISERROR($AI$18),"TRUE","FALSE")</f>
        <v>FALSE</v>
      </c>
      <c r="AL14" s="3">
        <v>167</v>
      </c>
      <c r="AN14" s="3" t="s">
        <v>449</v>
      </c>
      <c r="AO14" s="43">
        <f>'【入出力用】様式A-6(1例目)'!D11</f>
        <v>0</v>
      </c>
    </row>
    <row r="15" spans="1:66" ht="39" customHeight="1" thickBot="1">
      <c r="A15" s="639"/>
      <c r="B15" s="658"/>
      <c r="C15" s="573" t="s">
        <v>450</v>
      </c>
      <c r="D15" s="574"/>
      <c r="E15" s="574"/>
      <c r="F15" s="616"/>
      <c r="G15" s="485"/>
      <c r="H15" s="486"/>
      <c r="I15" s="486"/>
      <c r="J15" s="486"/>
      <c r="K15" s="486"/>
      <c r="L15" s="486"/>
      <c r="M15" s="486"/>
      <c r="N15" s="486"/>
      <c r="O15" s="486"/>
      <c r="P15" s="623"/>
      <c r="Q15" s="624"/>
      <c r="R15" s="624"/>
      <c r="S15" s="624"/>
      <c r="T15" s="624"/>
      <c r="U15" s="624"/>
      <c r="V15" s="624"/>
      <c r="W15" s="624"/>
      <c r="X15" s="624"/>
      <c r="Y15" s="624"/>
      <c r="Z15" s="624"/>
      <c r="AA15" s="624"/>
      <c r="AB15" s="624"/>
      <c r="AC15" s="624"/>
      <c r="AD15" s="624"/>
      <c r="AE15" s="624"/>
      <c r="AF15" s="625"/>
      <c r="AG15" s="243"/>
      <c r="AH15" s="165" t="s">
        <v>197</v>
      </c>
      <c r="AI15" s="3" t="str">
        <f>G13&amp;G14</f>
        <v/>
      </c>
      <c r="AJ15" s="3" t="s">
        <v>451</v>
      </c>
      <c r="AK15" s="3" t="str">
        <f>IF(ISERROR($AI$19),"TRUE","FALSE")</f>
        <v>FALSE</v>
      </c>
      <c r="AL15" s="3">
        <v>168</v>
      </c>
      <c r="AN15" s="3" t="s">
        <v>452</v>
      </c>
      <c r="AO15" s="43">
        <f>'【入出力用】様式A-6(1例目)'!K11</f>
        <v>0</v>
      </c>
    </row>
    <row r="16" spans="1:66" ht="39" customHeight="1" thickBot="1">
      <c r="A16" s="639"/>
      <c r="B16" s="658"/>
      <c r="C16" s="573" t="s">
        <v>453</v>
      </c>
      <c r="D16" s="574"/>
      <c r="E16" s="574"/>
      <c r="F16" s="616"/>
      <c r="G16" s="631"/>
      <c r="H16" s="632"/>
      <c r="I16" s="632"/>
      <c r="J16" s="632"/>
      <c r="K16" s="632"/>
      <c r="L16" s="632"/>
      <c r="M16" s="632"/>
      <c r="N16" s="632"/>
      <c r="O16" s="632"/>
      <c r="P16" s="623"/>
      <c r="Q16" s="624"/>
      <c r="R16" s="624"/>
      <c r="S16" s="624"/>
      <c r="T16" s="624"/>
      <c r="U16" s="624"/>
      <c r="V16" s="624"/>
      <c r="W16" s="624"/>
      <c r="X16" s="624"/>
      <c r="Y16" s="624"/>
      <c r="Z16" s="624"/>
      <c r="AA16" s="624"/>
      <c r="AB16" s="624"/>
      <c r="AC16" s="624"/>
      <c r="AD16" s="624"/>
      <c r="AE16" s="624"/>
      <c r="AF16" s="625"/>
      <c r="AG16" s="243"/>
      <c r="AH16" s="165" t="s">
        <v>197</v>
      </c>
      <c r="AI16" s="3" t="e">
        <f>VLOOKUP(AI15,名称!$E$3:$F$49,2,FALSE)</f>
        <v>#N/A</v>
      </c>
      <c r="AJ16" s="3" t="s">
        <v>454</v>
      </c>
      <c r="AL16" s="3">
        <v>169</v>
      </c>
      <c r="AN16" s="3" t="s">
        <v>455</v>
      </c>
      <c r="AO16" s="43">
        <f>'【入出力用】様式A-6(1例目)'!R11</f>
        <v>0</v>
      </c>
    </row>
    <row r="17" spans="1:42" ht="39" customHeight="1" thickBot="1">
      <c r="A17" s="639"/>
      <c r="B17" s="658"/>
      <c r="C17" s="644" t="str">
        <f>AI17</f>
        <v/>
      </c>
      <c r="D17" s="645"/>
      <c r="E17" s="645"/>
      <c r="F17" s="646"/>
      <c r="G17" s="629"/>
      <c r="H17" s="630"/>
      <c r="I17" s="630"/>
      <c r="J17" s="630"/>
      <c r="K17" s="630"/>
      <c r="L17" s="630"/>
      <c r="M17" s="630"/>
      <c r="N17" s="630"/>
      <c r="O17" s="630"/>
      <c r="P17" s="623"/>
      <c r="Q17" s="624"/>
      <c r="R17" s="624"/>
      <c r="S17" s="624"/>
      <c r="T17" s="624"/>
      <c r="U17" s="624"/>
      <c r="V17" s="624"/>
      <c r="W17" s="624"/>
      <c r="X17" s="624"/>
      <c r="Y17" s="624"/>
      <c r="Z17" s="624"/>
      <c r="AA17" s="624"/>
      <c r="AB17" s="624"/>
      <c r="AC17" s="624"/>
      <c r="AD17" s="624"/>
      <c r="AE17" s="624"/>
      <c r="AF17" s="625"/>
      <c r="AG17" s="243"/>
      <c r="AH17" s="165" t="s">
        <v>197</v>
      </c>
      <c r="AI17" s="3" t="str">
        <f>IF(RIGHT(AI15,1)="足","活動度：","")</f>
        <v/>
      </c>
      <c r="AJ17" s="3" t="s">
        <v>456</v>
      </c>
      <c r="AL17" s="3">
        <v>170</v>
      </c>
      <c r="AN17" s="3" t="s">
        <v>457</v>
      </c>
      <c r="AO17" s="3">
        <f>'【入出力用】様式A-6(1例目)'!Y11</f>
        <v>0</v>
      </c>
    </row>
    <row r="18" spans="1:42" ht="42" customHeight="1">
      <c r="A18" s="639"/>
      <c r="B18" s="635" t="s">
        <v>458</v>
      </c>
      <c r="C18" s="573" t="s">
        <v>459</v>
      </c>
      <c r="D18" s="574"/>
      <c r="E18" s="574"/>
      <c r="F18" s="575"/>
      <c r="G18" s="571" t="str">
        <f>IF(G13="","",G13)</f>
        <v/>
      </c>
      <c r="H18" s="572"/>
      <c r="I18" s="572"/>
      <c r="J18" s="572"/>
      <c r="K18" s="572"/>
      <c r="L18" s="572"/>
      <c r="M18" s="572"/>
      <c r="N18" s="572"/>
      <c r="O18" s="572"/>
      <c r="P18" s="623"/>
      <c r="Q18" s="624"/>
      <c r="R18" s="624"/>
      <c r="S18" s="624"/>
      <c r="T18" s="624"/>
      <c r="U18" s="624"/>
      <c r="V18" s="624"/>
      <c r="W18" s="624"/>
      <c r="X18" s="624"/>
      <c r="Y18" s="624"/>
      <c r="Z18" s="624"/>
      <c r="AA18" s="624"/>
      <c r="AB18" s="624"/>
      <c r="AC18" s="624"/>
      <c r="AD18" s="624"/>
      <c r="AE18" s="624"/>
      <c r="AF18" s="625"/>
      <c r="AG18" s="243"/>
      <c r="AH18" s="165"/>
      <c r="AI18" s="3" t="str">
        <f>VLOOKUP(G13&amp;G14,名称!E2:E51,1,FALSE)</f>
        <v/>
      </c>
      <c r="AJ18" s="3" t="s">
        <v>460</v>
      </c>
      <c r="AL18" s="3">
        <v>171</v>
      </c>
      <c r="AN18" s="3" t="s">
        <v>461</v>
      </c>
      <c r="AO18" s="3">
        <f>'【入出力用】様式A-6(1例目)'!G13</f>
        <v>0</v>
      </c>
    </row>
    <row r="19" spans="1:42" ht="42" customHeight="1">
      <c r="A19" s="639"/>
      <c r="B19" s="636"/>
      <c r="C19" s="574" t="s">
        <v>462</v>
      </c>
      <c r="D19" s="574"/>
      <c r="E19" s="574"/>
      <c r="F19" s="575"/>
      <c r="G19" s="573" t="str">
        <f>IF(G14="","",G14)</f>
        <v/>
      </c>
      <c r="H19" s="574"/>
      <c r="I19" s="574"/>
      <c r="J19" s="574"/>
      <c r="K19" s="574"/>
      <c r="L19" s="574"/>
      <c r="M19" s="574"/>
      <c r="N19" s="574"/>
      <c r="O19" s="574"/>
      <c r="P19" s="623"/>
      <c r="Q19" s="624"/>
      <c r="R19" s="624"/>
      <c r="S19" s="624"/>
      <c r="T19" s="624"/>
      <c r="U19" s="624"/>
      <c r="V19" s="624"/>
      <c r="W19" s="624"/>
      <c r="X19" s="624"/>
      <c r="Y19" s="624"/>
      <c r="Z19" s="624"/>
      <c r="AA19" s="624"/>
      <c r="AB19" s="624"/>
      <c r="AC19" s="624"/>
      <c r="AD19" s="624"/>
      <c r="AE19" s="624"/>
      <c r="AF19" s="625"/>
      <c r="AG19" s="243"/>
      <c r="AH19" s="165"/>
      <c r="AI19" s="3" t="str">
        <f>VLOOKUP(G13&amp;G14&amp;G15,名称!S3:S129,1,FALSE)</f>
        <v/>
      </c>
      <c r="AJ19" s="3" t="s">
        <v>463</v>
      </c>
      <c r="AL19" s="3">
        <v>172</v>
      </c>
      <c r="AN19" s="3" t="s">
        <v>110</v>
      </c>
      <c r="AO19" s="3">
        <f>'【入出力用】様式A-6(1例目)'!G14</f>
        <v>0</v>
      </c>
    </row>
    <row r="20" spans="1:42" ht="38.450000000000003" customHeight="1" thickBot="1">
      <c r="A20" s="639"/>
      <c r="B20" s="636"/>
      <c r="C20" s="581" t="str">
        <f>AI24</f>
        <v>補装具費支給制度の型式：</v>
      </c>
      <c r="D20" s="582"/>
      <c r="E20" s="582"/>
      <c r="F20" s="582"/>
      <c r="G20" s="582"/>
      <c r="H20" s="582"/>
      <c r="I20" s="582"/>
      <c r="J20" s="582"/>
      <c r="K20" s="582"/>
      <c r="L20" s="582"/>
      <c r="M20" s="582"/>
      <c r="N20" s="582"/>
      <c r="O20" s="583"/>
      <c r="P20" s="623"/>
      <c r="Q20" s="624"/>
      <c r="R20" s="624"/>
      <c r="S20" s="624"/>
      <c r="T20" s="624"/>
      <c r="U20" s="624"/>
      <c r="V20" s="624"/>
      <c r="W20" s="624"/>
      <c r="X20" s="624"/>
      <c r="Y20" s="624"/>
      <c r="Z20" s="624"/>
      <c r="AA20" s="624"/>
      <c r="AB20" s="624"/>
      <c r="AC20" s="624"/>
      <c r="AD20" s="624"/>
      <c r="AE20" s="624"/>
      <c r="AF20" s="625"/>
      <c r="AG20" s="243"/>
      <c r="AH20" s="165"/>
      <c r="AI20" s="3">
        <f>VLOOKUP(AI21,名称!E3:F58,2,FALSE)</f>
        <v>0</v>
      </c>
      <c r="AJ20" s="3" t="s">
        <v>464</v>
      </c>
      <c r="AK20" s="3" t="str">
        <f>IF(ISERROR($AI$22),"TRUE","FALSE")</f>
        <v>FALSE</v>
      </c>
      <c r="AL20" s="3">
        <v>173</v>
      </c>
      <c r="AN20" s="3" t="s">
        <v>465</v>
      </c>
      <c r="AO20" s="3">
        <f>'【入出力用】様式A-6(1例目)'!G15</f>
        <v>0</v>
      </c>
      <c r="AP20" s="212" t="s">
        <v>437</v>
      </c>
    </row>
    <row r="21" spans="1:42" ht="38.450000000000003" customHeight="1" thickBot="1">
      <c r="A21" s="639"/>
      <c r="B21" s="636"/>
      <c r="C21" s="578"/>
      <c r="D21" s="579"/>
      <c r="E21" s="579"/>
      <c r="F21" s="579"/>
      <c r="G21" s="579"/>
      <c r="H21" s="579"/>
      <c r="I21" s="579"/>
      <c r="J21" s="579"/>
      <c r="K21" s="579"/>
      <c r="L21" s="579"/>
      <c r="M21" s="579"/>
      <c r="N21" s="579"/>
      <c r="O21" s="580"/>
      <c r="P21" s="626"/>
      <c r="Q21" s="627"/>
      <c r="R21" s="627"/>
      <c r="S21" s="627"/>
      <c r="T21" s="627"/>
      <c r="U21" s="627"/>
      <c r="V21" s="627"/>
      <c r="W21" s="627"/>
      <c r="X21" s="627"/>
      <c r="Y21" s="627"/>
      <c r="Z21" s="627"/>
      <c r="AA21" s="627"/>
      <c r="AB21" s="627"/>
      <c r="AC21" s="627"/>
      <c r="AD21" s="627"/>
      <c r="AE21" s="627"/>
      <c r="AF21" s="628"/>
      <c r="AG21" s="243"/>
      <c r="AH21" s="165" t="s">
        <v>197</v>
      </c>
      <c r="AI21" s="3" t="str">
        <f>G18&amp;G19</f>
        <v/>
      </c>
      <c r="AJ21" s="3" t="s">
        <v>464</v>
      </c>
      <c r="AL21" s="3">
        <v>174</v>
      </c>
      <c r="AN21" s="3" t="s">
        <v>466</v>
      </c>
      <c r="AO21" s="3">
        <f>'【入出力用】様式A-6(1例目)'!G16</f>
        <v>0</v>
      </c>
      <c r="AP21" s="315" t="str">
        <f>IF(AND(G13&lt;&gt;"",G14&lt;&gt;"",G15&lt;&gt;"",G16&lt;&gt;"",OR(AND(C17="",G17=""),AND(C17="活動度：",G17&lt;&gt;"")),AND(AK14="FALSE",AK15="FALSE",AK20="FALSE"),C21&lt;&gt;""),"OK","NG")</f>
        <v>NG</v>
      </c>
    </row>
    <row r="22" spans="1:42" s="132" customFormat="1" ht="21.75" customHeight="1">
      <c r="A22" s="639"/>
      <c r="B22" s="636"/>
      <c r="C22" s="608" t="s">
        <v>467</v>
      </c>
      <c r="D22" s="608"/>
      <c r="E22" s="608"/>
      <c r="F22" s="608"/>
      <c r="G22" s="608"/>
      <c r="H22" s="608"/>
      <c r="I22" s="608"/>
      <c r="J22" s="608"/>
      <c r="K22" s="608"/>
      <c r="L22" s="608"/>
      <c r="M22" s="608"/>
      <c r="N22" s="608"/>
      <c r="O22" s="608"/>
      <c r="P22" s="608"/>
      <c r="Q22" s="608"/>
      <c r="R22" s="608"/>
      <c r="S22" s="608"/>
      <c r="T22" s="608"/>
      <c r="U22" s="608"/>
      <c r="V22" s="608"/>
      <c r="W22" s="608"/>
      <c r="X22" s="608"/>
      <c r="Y22" s="608"/>
      <c r="Z22" s="608"/>
      <c r="AA22" s="608"/>
      <c r="AB22" s="608"/>
      <c r="AC22" s="608"/>
      <c r="AD22" s="608"/>
      <c r="AE22" s="608"/>
      <c r="AF22" s="609"/>
      <c r="AG22" s="244"/>
      <c r="AI22" s="132" t="str">
        <f>VLOOKUP(G18&amp;G19&amp;C21,名称!U3:U171,1,FALSE)</f>
        <v/>
      </c>
      <c r="AJ22" s="132" t="s">
        <v>468</v>
      </c>
      <c r="AK22" s="217"/>
      <c r="AL22" s="132">
        <v>175</v>
      </c>
      <c r="AN22" s="132" t="s">
        <v>469</v>
      </c>
      <c r="AO22" s="132">
        <f>'【入出力用】様式A-6(1例目)'!G17</f>
        <v>0</v>
      </c>
    </row>
    <row r="23" spans="1:42" s="132" customFormat="1" ht="14.25" customHeight="1">
      <c r="A23" s="639"/>
      <c r="B23" s="636"/>
      <c r="C23" s="220"/>
      <c r="D23" s="220"/>
      <c r="E23" s="220"/>
      <c r="F23" s="220"/>
      <c r="G23" s="220"/>
      <c r="H23" s="220"/>
      <c r="I23" s="220"/>
      <c r="J23" s="220"/>
      <c r="K23" s="220"/>
      <c r="L23" s="220"/>
      <c r="M23" s="220"/>
      <c r="N23" s="170"/>
      <c r="O23" s="171" t="s">
        <v>470</v>
      </c>
      <c r="P23" s="170"/>
      <c r="Q23" s="170"/>
      <c r="R23" s="172" t="s">
        <v>471</v>
      </c>
      <c r="S23" s="170"/>
      <c r="T23" s="272"/>
      <c r="U23" s="170"/>
      <c r="V23" s="170"/>
      <c r="W23" s="171" t="s">
        <v>470</v>
      </c>
      <c r="X23" s="273"/>
      <c r="Y23" s="274"/>
      <c r="Z23" s="275" t="s">
        <v>472</v>
      </c>
      <c r="AA23" s="173"/>
      <c r="AB23" s="272"/>
      <c r="AC23" s="174"/>
      <c r="AD23" s="174"/>
      <c r="AE23" s="174"/>
      <c r="AF23" s="276"/>
      <c r="AG23" s="245"/>
      <c r="AH23" s="165" t="s">
        <v>197</v>
      </c>
    </row>
    <row r="24" spans="1:42" s="128" customFormat="1" ht="15" customHeight="1" thickBot="1">
      <c r="A24" s="639"/>
      <c r="B24" s="636"/>
      <c r="C24" s="497" t="s">
        <v>473</v>
      </c>
      <c r="D24" s="497"/>
      <c r="E24" s="497"/>
      <c r="F24" s="497"/>
      <c r="G24" s="497"/>
      <c r="H24" s="497"/>
      <c r="I24" s="497"/>
      <c r="J24" s="497"/>
      <c r="K24" s="497"/>
      <c r="L24" s="497"/>
      <c r="M24" s="497"/>
      <c r="N24" s="497"/>
      <c r="O24" s="497"/>
      <c r="P24" s="497"/>
      <c r="Q24" s="497"/>
      <c r="R24" s="497"/>
      <c r="S24" s="497"/>
      <c r="T24" s="497"/>
      <c r="U24" s="497"/>
      <c r="V24" s="497"/>
      <c r="W24" s="497"/>
      <c r="X24" s="497"/>
      <c r="Y24" s="497"/>
      <c r="Z24" s="497"/>
      <c r="AA24" s="497"/>
      <c r="AB24" s="497"/>
      <c r="AC24" s="497"/>
      <c r="AD24" s="497"/>
      <c r="AE24" s="497"/>
      <c r="AF24" s="498"/>
      <c r="AG24" s="246"/>
      <c r="AH24" s="175"/>
      <c r="AI24" s="128" t="str">
        <f>IF(G18="姿勢保持装置","使用した構造フレーム：","補装具費支給制度の型式：")</f>
        <v>補装具費支給制度の型式：</v>
      </c>
      <c r="AJ24" s="128" t="s">
        <v>474</v>
      </c>
      <c r="AL24" s="128">
        <v>176</v>
      </c>
      <c r="AN24" s="128" t="s">
        <v>475</v>
      </c>
      <c r="AO24" s="128">
        <f>'【入出力用】様式A-6(1例目)'!C21</f>
        <v>0</v>
      </c>
    </row>
    <row r="25" spans="1:42" ht="14.25" customHeight="1" thickBot="1">
      <c r="A25" s="639"/>
      <c r="B25" s="636"/>
      <c r="C25" s="598" t="s">
        <v>54</v>
      </c>
      <c r="D25" s="599"/>
      <c r="E25" s="599"/>
      <c r="F25" s="599"/>
      <c r="G25" s="599"/>
      <c r="H25" s="599"/>
      <c r="I25" s="599"/>
      <c r="J25" s="577" t="s">
        <v>55</v>
      </c>
      <c r="K25" s="577"/>
      <c r="L25" s="577"/>
      <c r="M25" s="577"/>
      <c r="N25" s="577"/>
      <c r="O25" s="577"/>
      <c r="P25" s="577"/>
      <c r="Q25" s="577"/>
      <c r="R25" s="577" t="s">
        <v>476</v>
      </c>
      <c r="S25" s="577"/>
      <c r="T25" s="577"/>
      <c r="U25" s="577"/>
      <c r="V25" s="577"/>
      <c r="W25" s="577"/>
      <c r="X25" s="577"/>
      <c r="Y25" s="577"/>
      <c r="Z25" s="577"/>
      <c r="AA25" s="577"/>
      <c r="AB25" s="577"/>
      <c r="AC25" s="577"/>
      <c r="AD25" s="577"/>
      <c r="AE25" s="577"/>
      <c r="AF25" s="577"/>
      <c r="AG25" s="247"/>
      <c r="AH25" s="165"/>
      <c r="AL25" s="3">
        <v>177</v>
      </c>
      <c r="AN25" s="3" t="s">
        <v>477</v>
      </c>
      <c r="AO25" s="3">
        <f>'【入出力用】様式A-6(1例目)'!C26</f>
        <v>0</v>
      </c>
    </row>
    <row r="26" spans="1:42" ht="24.75" customHeight="1" thickBot="1">
      <c r="A26" s="639"/>
      <c r="B26" s="636"/>
      <c r="C26" s="576"/>
      <c r="D26" s="496"/>
      <c r="E26" s="496"/>
      <c r="F26" s="496"/>
      <c r="G26" s="496"/>
      <c r="H26" s="496"/>
      <c r="I26" s="496"/>
      <c r="J26" s="496"/>
      <c r="K26" s="496"/>
      <c r="L26" s="496"/>
      <c r="M26" s="496"/>
      <c r="N26" s="496"/>
      <c r="O26" s="496"/>
      <c r="P26" s="496"/>
      <c r="Q26" s="496"/>
      <c r="R26" s="496"/>
      <c r="S26" s="496"/>
      <c r="T26" s="496"/>
      <c r="U26" s="496"/>
      <c r="V26" s="496"/>
      <c r="W26" s="496"/>
      <c r="X26" s="496"/>
      <c r="Y26" s="496"/>
      <c r="Z26" s="496"/>
      <c r="AA26" s="496"/>
      <c r="AB26" s="496"/>
      <c r="AC26" s="496"/>
      <c r="AD26" s="496"/>
      <c r="AE26" s="496"/>
      <c r="AF26" s="517"/>
      <c r="AG26" s="240"/>
      <c r="AH26" s="165" t="s">
        <v>197</v>
      </c>
      <c r="AL26" s="3">
        <v>178</v>
      </c>
      <c r="AN26" s="3" t="s">
        <v>478</v>
      </c>
      <c r="AO26" s="3">
        <f>'【入出力用】様式A-6(1例目)'!C27</f>
        <v>0</v>
      </c>
    </row>
    <row r="27" spans="1:42" ht="24.75" customHeight="1" thickBot="1">
      <c r="A27" s="639"/>
      <c r="B27" s="636"/>
      <c r="C27" s="576"/>
      <c r="D27" s="496"/>
      <c r="E27" s="496"/>
      <c r="F27" s="496"/>
      <c r="G27" s="496"/>
      <c r="H27" s="496"/>
      <c r="I27" s="496"/>
      <c r="J27" s="496"/>
      <c r="K27" s="496"/>
      <c r="L27" s="496"/>
      <c r="M27" s="496"/>
      <c r="N27" s="496"/>
      <c r="O27" s="496"/>
      <c r="P27" s="496"/>
      <c r="Q27" s="496"/>
      <c r="R27" s="496"/>
      <c r="S27" s="496"/>
      <c r="T27" s="496"/>
      <c r="U27" s="496"/>
      <c r="V27" s="496"/>
      <c r="W27" s="496"/>
      <c r="X27" s="496"/>
      <c r="Y27" s="496"/>
      <c r="Z27" s="496"/>
      <c r="AA27" s="496"/>
      <c r="AB27" s="496"/>
      <c r="AC27" s="496"/>
      <c r="AD27" s="496"/>
      <c r="AE27" s="496"/>
      <c r="AF27" s="517"/>
      <c r="AG27" s="240"/>
      <c r="AH27" s="165" t="s">
        <v>197</v>
      </c>
      <c r="AJ27" s="128"/>
      <c r="AL27" s="3">
        <v>179</v>
      </c>
      <c r="AN27" s="3" t="s">
        <v>479</v>
      </c>
      <c r="AO27" s="3">
        <f>'【入出力用】様式A-6(1例目)'!C28</f>
        <v>0</v>
      </c>
    </row>
    <row r="28" spans="1:42" ht="24.75" customHeight="1" thickBot="1">
      <c r="A28" s="639"/>
      <c r="B28" s="636"/>
      <c r="C28" s="576"/>
      <c r="D28" s="496"/>
      <c r="E28" s="496"/>
      <c r="F28" s="496"/>
      <c r="G28" s="496"/>
      <c r="H28" s="496"/>
      <c r="I28" s="496"/>
      <c r="J28" s="496"/>
      <c r="K28" s="496"/>
      <c r="L28" s="496"/>
      <c r="M28" s="496"/>
      <c r="N28" s="496"/>
      <c r="O28" s="496"/>
      <c r="P28" s="496"/>
      <c r="Q28" s="496"/>
      <c r="R28" s="496"/>
      <c r="S28" s="496"/>
      <c r="T28" s="496"/>
      <c r="U28" s="496"/>
      <c r="V28" s="496"/>
      <c r="W28" s="496"/>
      <c r="X28" s="496"/>
      <c r="Y28" s="496"/>
      <c r="Z28" s="496"/>
      <c r="AA28" s="496"/>
      <c r="AB28" s="496"/>
      <c r="AC28" s="496"/>
      <c r="AD28" s="496"/>
      <c r="AE28" s="496"/>
      <c r="AF28" s="517"/>
      <c r="AG28" s="240"/>
      <c r="AH28" s="165" t="s">
        <v>197</v>
      </c>
      <c r="AL28" s="3">
        <v>180</v>
      </c>
      <c r="AN28" s="3" t="s">
        <v>480</v>
      </c>
      <c r="AO28" s="3">
        <f>'【入出力用】様式A-6(1例目)'!C29</f>
        <v>0</v>
      </c>
    </row>
    <row r="29" spans="1:42" ht="24.75" customHeight="1" thickBot="1">
      <c r="A29" s="639"/>
      <c r="B29" s="636"/>
      <c r="C29" s="576"/>
      <c r="D29" s="496"/>
      <c r="E29" s="496"/>
      <c r="F29" s="496"/>
      <c r="G29" s="496"/>
      <c r="H29" s="496"/>
      <c r="I29" s="496"/>
      <c r="J29" s="496"/>
      <c r="K29" s="496"/>
      <c r="L29" s="496"/>
      <c r="M29" s="496"/>
      <c r="N29" s="496"/>
      <c r="O29" s="496"/>
      <c r="P29" s="496"/>
      <c r="Q29" s="496"/>
      <c r="R29" s="496"/>
      <c r="S29" s="496"/>
      <c r="T29" s="496"/>
      <c r="U29" s="496"/>
      <c r="V29" s="496"/>
      <c r="W29" s="496"/>
      <c r="X29" s="496"/>
      <c r="Y29" s="496"/>
      <c r="Z29" s="496"/>
      <c r="AA29" s="496"/>
      <c r="AB29" s="496"/>
      <c r="AC29" s="496"/>
      <c r="AD29" s="496"/>
      <c r="AE29" s="496"/>
      <c r="AF29" s="517"/>
      <c r="AG29" s="240"/>
      <c r="AH29" s="165" t="s">
        <v>197</v>
      </c>
      <c r="AL29" s="3">
        <v>181</v>
      </c>
      <c r="AN29" s="3" t="s">
        <v>481</v>
      </c>
      <c r="AO29" s="3">
        <f>'【入出力用】様式A-6(1例目)'!C30</f>
        <v>0</v>
      </c>
    </row>
    <row r="30" spans="1:42" ht="24.75" customHeight="1" thickBot="1">
      <c r="A30" s="639"/>
      <c r="B30" s="636"/>
      <c r="C30" s="576"/>
      <c r="D30" s="496"/>
      <c r="E30" s="496"/>
      <c r="F30" s="496"/>
      <c r="G30" s="496"/>
      <c r="H30" s="496"/>
      <c r="I30" s="496"/>
      <c r="J30" s="496"/>
      <c r="K30" s="496"/>
      <c r="L30" s="496"/>
      <c r="M30" s="496"/>
      <c r="N30" s="496"/>
      <c r="O30" s="496"/>
      <c r="P30" s="496"/>
      <c r="Q30" s="496"/>
      <c r="R30" s="496"/>
      <c r="S30" s="496"/>
      <c r="T30" s="496"/>
      <c r="U30" s="496"/>
      <c r="V30" s="496"/>
      <c r="W30" s="496"/>
      <c r="X30" s="496"/>
      <c r="Y30" s="496"/>
      <c r="Z30" s="496"/>
      <c r="AA30" s="496"/>
      <c r="AB30" s="496"/>
      <c r="AC30" s="496"/>
      <c r="AD30" s="496"/>
      <c r="AE30" s="496"/>
      <c r="AF30" s="517"/>
      <c r="AG30" s="240"/>
      <c r="AH30" s="165" t="s">
        <v>197</v>
      </c>
      <c r="AL30" s="3">
        <v>182</v>
      </c>
      <c r="AN30" s="3" t="s">
        <v>482</v>
      </c>
      <c r="AO30" s="3">
        <f>'【入出力用】様式A-6(1例目)'!C31</f>
        <v>0</v>
      </c>
    </row>
    <row r="31" spans="1:42" ht="24.75" customHeight="1" thickBot="1">
      <c r="A31" s="639"/>
      <c r="B31" s="636"/>
      <c r="C31" s="576"/>
      <c r="D31" s="496"/>
      <c r="E31" s="496"/>
      <c r="F31" s="496"/>
      <c r="G31" s="496"/>
      <c r="H31" s="496"/>
      <c r="I31" s="496"/>
      <c r="J31" s="496"/>
      <c r="K31" s="496"/>
      <c r="L31" s="496"/>
      <c r="M31" s="496"/>
      <c r="N31" s="496"/>
      <c r="O31" s="496"/>
      <c r="P31" s="496"/>
      <c r="Q31" s="496"/>
      <c r="R31" s="496"/>
      <c r="S31" s="496"/>
      <c r="T31" s="496"/>
      <c r="U31" s="496"/>
      <c r="V31" s="496"/>
      <c r="W31" s="496"/>
      <c r="X31" s="496"/>
      <c r="Y31" s="496"/>
      <c r="Z31" s="496"/>
      <c r="AA31" s="496"/>
      <c r="AB31" s="496"/>
      <c r="AC31" s="496"/>
      <c r="AD31" s="496"/>
      <c r="AE31" s="496"/>
      <c r="AF31" s="517"/>
      <c r="AG31" s="240"/>
      <c r="AH31" s="165" t="s">
        <v>197</v>
      </c>
      <c r="AL31" s="3">
        <v>183</v>
      </c>
      <c r="AN31" s="3" t="s">
        <v>483</v>
      </c>
      <c r="AO31" s="3">
        <f>'【入出力用】様式A-6(1例目)'!C32</f>
        <v>0</v>
      </c>
    </row>
    <row r="32" spans="1:42" ht="24.75" customHeight="1" thickBot="1">
      <c r="A32" s="639"/>
      <c r="B32" s="636"/>
      <c r="C32" s="576"/>
      <c r="D32" s="496"/>
      <c r="E32" s="496"/>
      <c r="F32" s="496"/>
      <c r="G32" s="496"/>
      <c r="H32" s="496"/>
      <c r="I32" s="496"/>
      <c r="J32" s="496"/>
      <c r="K32" s="496"/>
      <c r="L32" s="496"/>
      <c r="M32" s="496"/>
      <c r="N32" s="496"/>
      <c r="O32" s="496"/>
      <c r="P32" s="496"/>
      <c r="Q32" s="496"/>
      <c r="R32" s="496"/>
      <c r="S32" s="496"/>
      <c r="T32" s="496"/>
      <c r="U32" s="496"/>
      <c r="V32" s="496"/>
      <c r="W32" s="496"/>
      <c r="X32" s="496"/>
      <c r="Y32" s="496"/>
      <c r="Z32" s="496"/>
      <c r="AA32" s="496"/>
      <c r="AB32" s="496"/>
      <c r="AC32" s="496"/>
      <c r="AD32" s="496"/>
      <c r="AE32" s="496"/>
      <c r="AF32" s="517"/>
      <c r="AG32" s="240"/>
      <c r="AH32" s="165" t="s">
        <v>197</v>
      </c>
      <c r="AL32" s="3">
        <v>184</v>
      </c>
      <c r="AN32" s="3" t="s">
        <v>484</v>
      </c>
      <c r="AO32" s="3">
        <f>'【入出力用】様式A-6(1例目)'!C33</f>
        <v>0</v>
      </c>
    </row>
    <row r="33" spans="1:42" ht="24.75" customHeight="1" thickBot="1">
      <c r="A33" s="639"/>
      <c r="B33" s="636"/>
      <c r="C33" s="576"/>
      <c r="D33" s="496"/>
      <c r="E33" s="496"/>
      <c r="F33" s="496"/>
      <c r="G33" s="496"/>
      <c r="H33" s="496"/>
      <c r="I33" s="496"/>
      <c r="J33" s="496"/>
      <c r="K33" s="496"/>
      <c r="L33" s="496"/>
      <c r="M33" s="496"/>
      <c r="N33" s="496"/>
      <c r="O33" s="496"/>
      <c r="P33" s="496"/>
      <c r="Q33" s="496"/>
      <c r="R33" s="496"/>
      <c r="S33" s="496"/>
      <c r="T33" s="496"/>
      <c r="U33" s="496"/>
      <c r="V33" s="496"/>
      <c r="W33" s="496"/>
      <c r="X33" s="496"/>
      <c r="Y33" s="496"/>
      <c r="Z33" s="496"/>
      <c r="AA33" s="496"/>
      <c r="AB33" s="496"/>
      <c r="AC33" s="496"/>
      <c r="AD33" s="496"/>
      <c r="AE33" s="496"/>
      <c r="AF33" s="517"/>
      <c r="AG33" s="240"/>
      <c r="AH33" s="165" t="s">
        <v>197</v>
      </c>
      <c r="AL33" s="3">
        <v>185</v>
      </c>
      <c r="AN33" s="3" t="s">
        <v>485</v>
      </c>
      <c r="AO33" s="3">
        <f>'【入出力用】様式A-6(1例目)'!C34</f>
        <v>0</v>
      </c>
      <c r="AP33" s="212" t="s">
        <v>437</v>
      </c>
    </row>
    <row r="34" spans="1:42" ht="24.75" customHeight="1" thickBot="1">
      <c r="A34" s="639"/>
      <c r="B34" s="636"/>
      <c r="C34" s="576"/>
      <c r="D34" s="496"/>
      <c r="E34" s="496"/>
      <c r="F34" s="496"/>
      <c r="G34" s="496"/>
      <c r="H34" s="496"/>
      <c r="I34" s="496"/>
      <c r="J34" s="496"/>
      <c r="K34" s="496"/>
      <c r="L34" s="496"/>
      <c r="M34" s="496"/>
      <c r="N34" s="496"/>
      <c r="O34" s="496"/>
      <c r="P34" s="496"/>
      <c r="Q34" s="496"/>
      <c r="R34" s="496"/>
      <c r="S34" s="496"/>
      <c r="T34" s="496"/>
      <c r="U34" s="496"/>
      <c r="V34" s="496"/>
      <c r="W34" s="496"/>
      <c r="X34" s="496"/>
      <c r="Y34" s="496"/>
      <c r="Z34" s="496"/>
      <c r="AA34" s="496"/>
      <c r="AB34" s="496"/>
      <c r="AC34" s="496"/>
      <c r="AD34" s="496"/>
      <c r="AE34" s="496"/>
      <c r="AF34" s="517"/>
      <c r="AG34" s="240"/>
      <c r="AH34" s="165" t="s">
        <v>197</v>
      </c>
      <c r="AL34" s="3">
        <v>186</v>
      </c>
      <c r="AN34" s="3" t="s">
        <v>486</v>
      </c>
      <c r="AO34" s="3">
        <f>'【入出力用】様式A-6(1例目)'!J26</f>
        <v>0</v>
      </c>
      <c r="AP34" s="315" t="str">
        <f>IF(OR(AND(AK22=2,C26&amp;J26&amp;R26=""),AND(AK22=1,C26&amp;J26&amp;R26&lt;&gt;"")),"OK","NG")</f>
        <v>NG</v>
      </c>
    </row>
    <row r="35" spans="1:42" ht="6.75" customHeight="1" thickBot="1">
      <c r="A35" s="640"/>
      <c r="B35" s="637"/>
      <c r="C35" s="176"/>
      <c r="D35" s="176"/>
      <c r="E35" s="176"/>
      <c r="F35" s="176"/>
      <c r="G35" s="176"/>
      <c r="H35" s="176"/>
      <c r="I35" s="176"/>
      <c r="J35" s="176"/>
      <c r="K35" s="176"/>
      <c r="L35" s="176"/>
      <c r="M35" s="176"/>
      <c r="N35" s="176"/>
      <c r="O35" s="176"/>
      <c r="P35" s="176"/>
      <c r="Q35" s="4"/>
      <c r="R35" s="4"/>
      <c r="S35" s="4"/>
      <c r="T35" s="4"/>
      <c r="U35" s="4"/>
      <c r="V35" s="4"/>
      <c r="W35" s="4"/>
      <c r="X35" s="4"/>
      <c r="Y35" s="4"/>
      <c r="Z35" s="4"/>
      <c r="AA35" s="4"/>
      <c r="AB35" s="4"/>
      <c r="AC35" s="4"/>
      <c r="AD35" s="4"/>
      <c r="AE35" s="176"/>
      <c r="AF35" s="277"/>
      <c r="AG35" s="23"/>
      <c r="AH35" s="165" t="s">
        <v>197</v>
      </c>
      <c r="AL35" s="3">
        <v>187</v>
      </c>
      <c r="AN35" s="3" t="s">
        <v>487</v>
      </c>
      <c r="AO35" s="3">
        <f>'【入出力用】様式A-6(1例目)'!J27</f>
        <v>0</v>
      </c>
    </row>
    <row r="36" spans="1:42" ht="7.9" customHeight="1">
      <c r="A36" s="595" t="str">
        <f>'【入力用】入力用フォーム '!$C$6&amp;" "&amp;MID('【入力用】入力用フォーム '!C7,1,1000)&amp;'【入力用】入力用フォーム '!$C$8</f>
        <v xml:space="preserve"> </v>
      </c>
      <c r="B36" s="526"/>
      <c r="C36" s="526"/>
      <c r="D36" s="526"/>
      <c r="E36" s="526"/>
      <c r="F36" s="526"/>
      <c r="G36" s="526"/>
      <c r="H36" s="526"/>
      <c r="I36" s="526"/>
      <c r="J36" s="526"/>
      <c r="K36" s="526"/>
      <c r="L36" s="526"/>
      <c r="M36" s="526"/>
      <c r="N36" s="526"/>
      <c r="O36" s="526"/>
      <c r="P36" s="526"/>
      <c r="Q36" s="526"/>
      <c r="R36" s="526"/>
      <c r="S36" s="526"/>
      <c r="T36" s="526"/>
      <c r="U36" s="526"/>
      <c r="V36" s="526"/>
      <c r="W36" s="526"/>
      <c r="X36" s="526"/>
      <c r="Y36" s="526"/>
      <c r="Z36" s="526"/>
      <c r="AA36" s="526"/>
      <c r="AB36" s="526"/>
      <c r="AC36" s="526"/>
      <c r="AD36" s="526"/>
      <c r="AE36" s="526"/>
      <c r="AF36" s="526"/>
      <c r="AG36" s="222"/>
      <c r="AH36" s="165" t="s">
        <v>197</v>
      </c>
      <c r="AL36" s="3">
        <v>188</v>
      </c>
      <c r="AN36" s="3" t="s">
        <v>488</v>
      </c>
      <c r="AO36" s="3">
        <f>'【入出力用】様式A-6(1例目)'!J28</f>
        <v>0</v>
      </c>
    </row>
    <row r="37" spans="1:42" ht="7.5" customHeight="1">
      <c r="B37" s="592" t="s">
        <v>402</v>
      </c>
      <c r="C37" s="592"/>
      <c r="D37" s="592"/>
      <c r="E37" s="592"/>
      <c r="F37" s="592"/>
      <c r="G37" s="592"/>
      <c r="H37" s="592"/>
      <c r="I37" s="592"/>
      <c r="J37" s="592"/>
      <c r="K37" s="592"/>
      <c r="AD37" s="596" t="s">
        <v>489</v>
      </c>
      <c r="AE37" s="596"/>
      <c r="AF37" s="596"/>
      <c r="AG37" s="223"/>
      <c r="AH37" s="165" t="s">
        <v>197</v>
      </c>
      <c r="AL37" s="3">
        <v>189</v>
      </c>
      <c r="AN37" s="3" t="s">
        <v>490</v>
      </c>
      <c r="AO37" s="3">
        <f>'【入出力用】様式A-6(1例目)'!J29</f>
        <v>0</v>
      </c>
    </row>
    <row r="38" spans="1:42" ht="17.100000000000001" customHeight="1" thickBot="1">
      <c r="A38" s="4"/>
      <c r="B38" s="593"/>
      <c r="C38" s="593"/>
      <c r="D38" s="593"/>
      <c r="E38" s="593"/>
      <c r="F38" s="593"/>
      <c r="G38" s="593"/>
      <c r="H38" s="593"/>
      <c r="I38" s="593"/>
      <c r="J38" s="593"/>
      <c r="K38" s="593"/>
      <c r="L38" s="4"/>
      <c r="M38" s="4"/>
      <c r="N38" s="4"/>
      <c r="O38" s="4"/>
      <c r="P38" s="4"/>
      <c r="Q38" s="4"/>
      <c r="R38" s="4"/>
      <c r="S38" s="4"/>
      <c r="T38" s="4"/>
      <c r="U38" s="4"/>
      <c r="V38" s="4"/>
      <c r="W38" s="4"/>
      <c r="X38" s="4"/>
      <c r="Y38" s="4"/>
      <c r="Z38" s="4"/>
      <c r="AA38" s="4"/>
      <c r="AB38" s="4"/>
      <c r="AC38" s="4"/>
      <c r="AD38" s="597"/>
      <c r="AE38" s="597"/>
      <c r="AF38" s="597"/>
      <c r="AG38" s="223"/>
      <c r="AH38" s="165" t="s">
        <v>197</v>
      </c>
      <c r="AL38" s="3">
        <v>190</v>
      </c>
      <c r="AN38" s="3" t="s">
        <v>491</v>
      </c>
      <c r="AO38" s="3">
        <f>'【入出力用】様式A-6(1例目)'!J30</f>
        <v>0</v>
      </c>
    </row>
    <row r="39" spans="1:42" ht="17.100000000000001" customHeight="1">
      <c r="A39" s="569" t="s">
        <v>492</v>
      </c>
      <c r="B39" s="278" t="s">
        <v>493</v>
      </c>
      <c r="C39" s="141"/>
      <c r="D39" s="141"/>
      <c r="E39" s="141"/>
      <c r="F39" s="141"/>
      <c r="G39" s="141"/>
      <c r="H39" s="141"/>
      <c r="I39" s="141"/>
      <c r="J39" s="141"/>
      <c r="K39" s="141"/>
      <c r="L39" s="141"/>
      <c r="M39" s="141"/>
      <c r="N39" s="141"/>
      <c r="O39" s="141"/>
      <c r="P39" s="141"/>
      <c r="Q39" s="141"/>
      <c r="R39" s="141"/>
      <c r="S39" s="141"/>
      <c r="T39" s="141"/>
      <c r="U39" s="141"/>
      <c r="V39" s="141"/>
      <c r="W39" s="141"/>
      <c r="X39" s="141"/>
      <c r="Y39" s="141"/>
      <c r="Z39" s="141"/>
      <c r="AA39" s="141"/>
      <c r="AB39" s="141"/>
      <c r="AC39" s="141"/>
      <c r="AD39" s="141"/>
      <c r="AE39" s="141"/>
      <c r="AF39" s="311"/>
      <c r="AG39" s="23"/>
      <c r="AH39" s="165"/>
      <c r="AI39" s="6"/>
      <c r="AJ39" s="6"/>
      <c r="AK39" s="218" t="b">
        <v>0</v>
      </c>
      <c r="AL39" s="3">
        <v>191</v>
      </c>
      <c r="AN39" s="3" t="s">
        <v>494</v>
      </c>
      <c r="AO39" s="3">
        <f>'【入出力用】様式A-6(1例目)'!J31</f>
        <v>0</v>
      </c>
    </row>
    <row r="40" spans="1:42" ht="15.75" customHeight="1" thickBot="1">
      <c r="A40" s="570"/>
      <c r="B40" s="466" t="s">
        <v>495</v>
      </c>
      <c r="C40" s="467"/>
      <c r="D40" s="467"/>
      <c r="E40" s="467"/>
      <c r="F40" s="467"/>
      <c r="G40" s="468"/>
      <c r="H40" s="468"/>
      <c r="I40" s="468"/>
      <c r="J40" s="468"/>
      <c r="K40" s="468"/>
      <c r="L40" s="467"/>
      <c r="M40" s="467"/>
      <c r="N40" s="467"/>
      <c r="O40" s="467"/>
      <c r="P40" s="467"/>
      <c r="Q40" s="467"/>
      <c r="R40" s="467"/>
      <c r="S40" s="467"/>
      <c r="T40" s="467"/>
      <c r="U40" s="468"/>
      <c r="V40" s="468"/>
      <c r="W40" s="468"/>
      <c r="X40" s="468"/>
      <c r="Y40" s="468"/>
      <c r="Z40" s="468"/>
      <c r="AA40" s="468"/>
      <c r="AB40" s="468"/>
      <c r="AC40" s="468"/>
      <c r="AD40" s="468"/>
      <c r="AE40" s="468"/>
      <c r="AF40" s="469"/>
      <c r="AG40" s="248"/>
      <c r="AH40" s="165" t="s">
        <v>197</v>
      </c>
      <c r="AI40" s="6"/>
      <c r="AJ40" s="6"/>
      <c r="AL40" s="3">
        <v>192</v>
      </c>
      <c r="AN40" s="3" t="s">
        <v>496</v>
      </c>
      <c r="AO40" s="3">
        <f>'【入出力用】様式A-6(1例目)'!J32</f>
        <v>0</v>
      </c>
    </row>
    <row r="41" spans="1:42" ht="11.1" customHeight="1">
      <c r="A41" s="537"/>
      <c r="B41" s="476" t="s">
        <v>497</v>
      </c>
      <c r="C41" s="477"/>
      <c r="D41" s="477"/>
      <c r="E41" s="477"/>
      <c r="F41" s="502"/>
      <c r="G41" s="503"/>
      <c r="H41" s="503"/>
      <c r="I41" s="503"/>
      <c r="J41" s="504"/>
      <c r="K41" s="584" t="s">
        <v>498</v>
      </c>
      <c r="L41" s="559"/>
      <c r="M41" s="559"/>
      <c r="N41" s="559"/>
      <c r="O41" s="559"/>
      <c r="P41" s="559"/>
      <c r="Q41" s="559"/>
      <c r="R41" s="559"/>
      <c r="S41" s="585"/>
      <c r="T41" s="508"/>
      <c r="U41" s="509"/>
      <c r="V41" s="509"/>
      <c r="W41" s="509"/>
      <c r="X41" s="509"/>
      <c r="Y41" s="509"/>
      <c r="Z41" s="509"/>
      <c r="AA41" s="509"/>
      <c r="AB41" s="509"/>
      <c r="AC41" s="509"/>
      <c r="AD41" s="509"/>
      <c r="AE41" s="509"/>
      <c r="AF41" s="510"/>
      <c r="AG41" s="249"/>
      <c r="AH41" s="165" t="s">
        <v>197</v>
      </c>
      <c r="AI41" s="6"/>
      <c r="AJ41" s="6"/>
    </row>
    <row r="42" spans="1:42" ht="11.1" customHeight="1" thickBot="1">
      <c r="A42" s="537"/>
      <c r="B42" s="478"/>
      <c r="C42" s="479"/>
      <c r="D42" s="479"/>
      <c r="E42" s="479"/>
      <c r="F42" s="505"/>
      <c r="G42" s="506"/>
      <c r="H42" s="506"/>
      <c r="I42" s="506"/>
      <c r="J42" s="507"/>
      <c r="K42" s="586"/>
      <c r="L42" s="556"/>
      <c r="M42" s="556"/>
      <c r="N42" s="556"/>
      <c r="O42" s="556"/>
      <c r="P42" s="556"/>
      <c r="Q42" s="556"/>
      <c r="R42" s="556"/>
      <c r="S42" s="587"/>
      <c r="T42" s="511"/>
      <c r="U42" s="512"/>
      <c r="V42" s="512"/>
      <c r="W42" s="512"/>
      <c r="X42" s="512"/>
      <c r="Y42" s="512"/>
      <c r="Z42" s="512"/>
      <c r="AA42" s="512"/>
      <c r="AB42" s="512"/>
      <c r="AC42" s="512"/>
      <c r="AD42" s="512"/>
      <c r="AE42" s="512"/>
      <c r="AF42" s="513"/>
      <c r="AG42" s="249"/>
      <c r="AH42" s="165" t="s">
        <v>197</v>
      </c>
      <c r="AL42" s="3">
        <v>193</v>
      </c>
      <c r="AN42" s="3" t="s">
        <v>499</v>
      </c>
      <c r="AO42" s="3">
        <f>'【入出力用】様式A-6(1例目)'!J33</f>
        <v>0</v>
      </c>
    </row>
    <row r="43" spans="1:42" ht="11.1" customHeight="1">
      <c r="A43" s="537"/>
      <c r="B43" s="476" t="s">
        <v>500</v>
      </c>
      <c r="C43" s="477"/>
      <c r="D43" s="477"/>
      <c r="E43" s="477"/>
      <c r="F43" s="488"/>
      <c r="G43" s="489"/>
      <c r="H43" s="489"/>
      <c r="I43" s="489"/>
      <c r="J43" s="490"/>
      <c r="K43" s="586"/>
      <c r="L43" s="556"/>
      <c r="M43" s="556"/>
      <c r="N43" s="556"/>
      <c r="O43" s="556"/>
      <c r="P43" s="556"/>
      <c r="Q43" s="556"/>
      <c r="R43" s="556"/>
      <c r="S43" s="587"/>
      <c r="T43" s="511"/>
      <c r="U43" s="512"/>
      <c r="V43" s="512"/>
      <c r="W43" s="512"/>
      <c r="X43" s="512"/>
      <c r="Y43" s="512"/>
      <c r="Z43" s="512"/>
      <c r="AA43" s="512"/>
      <c r="AB43" s="512"/>
      <c r="AC43" s="512"/>
      <c r="AD43" s="512"/>
      <c r="AE43" s="512"/>
      <c r="AF43" s="513"/>
      <c r="AG43" s="249"/>
      <c r="AH43" s="165" t="s">
        <v>197</v>
      </c>
      <c r="AJ43" s="22">
        <f>IF(AI43=$F$45,7,"")</f>
        <v>7</v>
      </c>
      <c r="AL43" s="3">
        <v>194</v>
      </c>
      <c r="AN43" s="3" t="s">
        <v>501</v>
      </c>
      <c r="AO43" s="3">
        <f>'【入出力用】様式A-6(1例目)'!J34</f>
        <v>0</v>
      </c>
    </row>
    <row r="44" spans="1:42" ht="11.1" customHeight="1" thickBot="1">
      <c r="A44" s="537"/>
      <c r="B44" s="478"/>
      <c r="C44" s="479"/>
      <c r="D44" s="479"/>
      <c r="E44" s="479"/>
      <c r="F44" s="491"/>
      <c r="G44" s="492"/>
      <c r="H44" s="492"/>
      <c r="I44" s="492"/>
      <c r="J44" s="493"/>
      <c r="K44" s="588"/>
      <c r="L44" s="564"/>
      <c r="M44" s="564"/>
      <c r="N44" s="564"/>
      <c r="O44" s="564"/>
      <c r="P44" s="564"/>
      <c r="Q44" s="564"/>
      <c r="R44" s="564"/>
      <c r="S44" s="589"/>
      <c r="T44" s="514"/>
      <c r="U44" s="515"/>
      <c r="V44" s="515"/>
      <c r="W44" s="515"/>
      <c r="X44" s="515"/>
      <c r="Y44" s="515"/>
      <c r="Z44" s="515"/>
      <c r="AA44" s="515"/>
      <c r="AB44" s="515"/>
      <c r="AC44" s="515"/>
      <c r="AD44" s="515"/>
      <c r="AE44" s="515"/>
      <c r="AF44" s="516"/>
      <c r="AG44" s="249"/>
      <c r="AH44" s="165" t="s">
        <v>197</v>
      </c>
      <c r="AL44" s="3">
        <v>195</v>
      </c>
      <c r="AN44" s="3" t="s">
        <v>502</v>
      </c>
      <c r="AO44" s="3">
        <f>'【入出力用】様式A-6(1例目)'!R26</f>
        <v>0</v>
      </c>
    </row>
    <row r="45" spans="1:42" ht="25.5" customHeight="1" thickBot="1">
      <c r="A45" s="570"/>
      <c r="B45" s="480" t="s">
        <v>503</v>
      </c>
      <c r="C45" s="481"/>
      <c r="D45" s="481"/>
      <c r="E45" s="481"/>
      <c r="F45" s="485"/>
      <c r="G45" s="486"/>
      <c r="H45" s="486"/>
      <c r="I45" s="486"/>
      <c r="J45" s="594"/>
      <c r="K45" s="590" t="s">
        <v>504</v>
      </c>
      <c r="L45" s="590"/>
      <c r="M45" s="590"/>
      <c r="N45" s="590"/>
      <c r="O45" s="590"/>
      <c r="P45" s="590"/>
      <c r="Q45" s="590"/>
      <c r="R45" s="590"/>
      <c r="S45" s="591"/>
      <c r="T45" s="485"/>
      <c r="U45" s="486"/>
      <c r="V45" s="486"/>
      <c r="W45" s="486"/>
      <c r="X45" s="486"/>
      <c r="Y45" s="486"/>
      <c r="Z45" s="486"/>
      <c r="AA45" s="486"/>
      <c r="AB45" s="486"/>
      <c r="AC45" s="486"/>
      <c r="AD45" s="486"/>
      <c r="AE45" s="486"/>
      <c r="AF45" s="487"/>
      <c r="AG45" s="250"/>
      <c r="AH45" s="165" t="s">
        <v>197</v>
      </c>
      <c r="AL45" s="3">
        <v>196</v>
      </c>
      <c r="AN45" s="3" t="s">
        <v>505</v>
      </c>
      <c r="AO45" s="3">
        <f>'【入出力用】様式A-6(1例目)'!R27</f>
        <v>0</v>
      </c>
      <c r="AP45" s="212" t="s">
        <v>437</v>
      </c>
    </row>
    <row r="46" spans="1:42" ht="20.25" customHeight="1" thickBot="1">
      <c r="A46" s="570"/>
      <c r="B46" s="480" t="s">
        <v>506</v>
      </c>
      <c r="C46" s="481"/>
      <c r="D46" s="481"/>
      <c r="E46" s="494"/>
      <c r="F46" s="499"/>
      <c r="G46" s="500"/>
      <c r="H46" s="500"/>
      <c r="I46" s="500"/>
      <c r="J46" s="500"/>
      <c r="K46" s="500"/>
      <c r="L46" s="500"/>
      <c r="M46" s="500"/>
      <c r="N46" s="500"/>
      <c r="O46" s="500"/>
      <c r="P46" s="500"/>
      <c r="Q46" s="500"/>
      <c r="R46" s="500"/>
      <c r="S46" s="500"/>
      <c r="T46" s="500"/>
      <c r="U46" s="500"/>
      <c r="V46" s="500"/>
      <c r="W46" s="500"/>
      <c r="X46" s="500"/>
      <c r="Y46" s="500"/>
      <c r="Z46" s="500"/>
      <c r="AA46" s="500"/>
      <c r="AB46" s="500"/>
      <c r="AC46" s="500"/>
      <c r="AD46" s="500"/>
      <c r="AE46" s="500"/>
      <c r="AF46" s="501"/>
      <c r="AG46" s="251"/>
      <c r="AH46" s="165" t="s">
        <v>197</v>
      </c>
      <c r="AI46" s="3" t="str">
        <f>IF(F45="毎日",7,IF(F45="6日/1週間",6,IF(F45="5日/1週間",5,IF(F45="4日/1週間",4,IF(F45="3日/1週間",3,IF(F45="2日/1週間",2,IF(F45="1日/1週間",1,"未選択です")))))))</f>
        <v>未選択です</v>
      </c>
      <c r="AJ46" s="3" t="s">
        <v>507</v>
      </c>
      <c r="AL46" s="3">
        <v>197</v>
      </c>
      <c r="AN46" s="3" t="s">
        <v>508</v>
      </c>
      <c r="AO46" s="3">
        <f>'【入出力用】様式A-6(1例目)'!R28</f>
        <v>0</v>
      </c>
      <c r="AP46" s="315" t="str">
        <f>IF(AND(AK39,F41&lt;&gt;"",F43&lt;&gt;"",F45&lt;AR50&gt;"",T45&lt;&gt;"",F46&lt;&gt;""),"OK","NG")</f>
        <v>NG</v>
      </c>
    </row>
    <row r="47" spans="1:42" ht="15" customHeight="1" thickBot="1">
      <c r="A47" s="537"/>
      <c r="B47" s="269" t="s">
        <v>509</v>
      </c>
      <c r="Z47" s="206"/>
      <c r="AA47" s="206"/>
      <c r="AB47" s="206"/>
      <c r="AC47" s="206"/>
      <c r="AD47" s="206"/>
      <c r="AE47" s="206"/>
      <c r="AF47" s="177"/>
      <c r="AG47" s="245"/>
      <c r="AH47" s="165"/>
      <c r="AJ47" s="3" t="s">
        <v>510</v>
      </c>
      <c r="AL47" s="3">
        <v>198</v>
      </c>
      <c r="AN47" s="3" t="s">
        <v>511</v>
      </c>
      <c r="AO47" s="3">
        <f>'【入出力用】様式A-6(1例目)'!R29</f>
        <v>0</v>
      </c>
    </row>
    <row r="48" spans="1:42" ht="19.149999999999999" customHeight="1">
      <c r="A48" s="537"/>
      <c r="B48" s="460"/>
      <c r="C48" s="461"/>
      <c r="D48" s="461"/>
      <c r="E48" s="461"/>
      <c r="F48" s="461"/>
      <c r="G48" s="461"/>
      <c r="H48" s="461"/>
      <c r="I48" s="461"/>
      <c r="J48" s="461"/>
      <c r="K48" s="461"/>
      <c r="L48" s="461"/>
      <c r="M48" s="461"/>
      <c r="N48" s="461"/>
      <c r="O48" s="461"/>
      <c r="P48" s="461"/>
      <c r="Q48" s="461"/>
      <c r="R48" s="461"/>
      <c r="S48" s="461"/>
      <c r="T48" s="461"/>
      <c r="U48" s="461"/>
      <c r="V48" s="461"/>
      <c r="W48" s="461"/>
      <c r="X48" s="461"/>
      <c r="Y48" s="461"/>
      <c r="Z48" s="461"/>
      <c r="AA48" s="461"/>
      <c r="AB48" s="461"/>
      <c r="AC48" s="461"/>
      <c r="AD48" s="461"/>
      <c r="AE48" s="461"/>
      <c r="AF48" s="462"/>
      <c r="AG48" s="252"/>
      <c r="AH48" s="165" t="s">
        <v>197</v>
      </c>
      <c r="AL48" s="3">
        <v>199</v>
      </c>
      <c r="AN48" s="3" t="s">
        <v>512</v>
      </c>
      <c r="AO48" s="3">
        <f>'【入出力用】様式A-6(1例目)'!R30</f>
        <v>0</v>
      </c>
    </row>
    <row r="49" spans="1:53" ht="19.149999999999999" customHeight="1" thickBot="1">
      <c r="A49" s="537"/>
      <c r="B49" s="463"/>
      <c r="C49" s="464"/>
      <c r="D49" s="464"/>
      <c r="E49" s="464"/>
      <c r="F49" s="464"/>
      <c r="G49" s="464"/>
      <c r="H49" s="464"/>
      <c r="I49" s="464"/>
      <c r="J49" s="464"/>
      <c r="K49" s="464"/>
      <c r="L49" s="464"/>
      <c r="M49" s="464"/>
      <c r="N49" s="464"/>
      <c r="O49" s="464"/>
      <c r="P49" s="464"/>
      <c r="Q49" s="464"/>
      <c r="R49" s="464"/>
      <c r="S49" s="464"/>
      <c r="T49" s="464"/>
      <c r="U49" s="464"/>
      <c r="V49" s="464"/>
      <c r="W49" s="464"/>
      <c r="X49" s="464"/>
      <c r="Y49" s="464"/>
      <c r="Z49" s="464"/>
      <c r="AA49" s="464"/>
      <c r="AB49" s="464"/>
      <c r="AC49" s="464"/>
      <c r="AD49" s="464"/>
      <c r="AE49" s="464"/>
      <c r="AF49" s="465"/>
      <c r="AG49" s="252"/>
      <c r="AH49" s="165" t="s">
        <v>197</v>
      </c>
      <c r="AL49" s="3">
        <v>200</v>
      </c>
      <c r="AN49" s="3" t="s">
        <v>513</v>
      </c>
      <c r="AO49" s="3">
        <f>'【入出力用】様式A-6(1例目)'!R31</f>
        <v>0</v>
      </c>
    </row>
    <row r="50" spans="1:53" ht="15" customHeight="1" thickBot="1">
      <c r="A50" s="537"/>
      <c r="B50" s="269" t="s">
        <v>514</v>
      </c>
      <c r="V50" s="206"/>
      <c r="W50" s="206"/>
      <c r="X50" s="206"/>
      <c r="Y50" s="206"/>
      <c r="Z50" s="206"/>
      <c r="AA50" s="206"/>
      <c r="AB50" s="206"/>
      <c r="AC50" s="206"/>
      <c r="AD50" s="206"/>
      <c r="AE50" s="206"/>
      <c r="AF50" s="177"/>
      <c r="AG50" s="245"/>
      <c r="AH50" s="165"/>
      <c r="AL50" s="3">
        <v>201</v>
      </c>
      <c r="AN50" s="3" t="s">
        <v>515</v>
      </c>
      <c r="AO50" s="3">
        <f>'【入出力用】様式A-6(1例目)'!R32</f>
        <v>0</v>
      </c>
    </row>
    <row r="51" spans="1:53" ht="19.149999999999999" customHeight="1">
      <c r="A51" s="537"/>
      <c r="B51" s="470"/>
      <c r="C51" s="471"/>
      <c r="D51" s="471"/>
      <c r="E51" s="471"/>
      <c r="F51" s="471"/>
      <c r="G51" s="471"/>
      <c r="H51" s="471"/>
      <c r="I51" s="471"/>
      <c r="J51" s="471"/>
      <c r="K51" s="471"/>
      <c r="L51" s="471"/>
      <c r="M51" s="471"/>
      <c r="N51" s="471"/>
      <c r="O51" s="471"/>
      <c r="P51" s="471"/>
      <c r="Q51" s="471"/>
      <c r="R51" s="471"/>
      <c r="S51" s="471"/>
      <c r="T51" s="471"/>
      <c r="U51" s="471"/>
      <c r="V51" s="471"/>
      <c r="W51" s="471"/>
      <c r="X51" s="471"/>
      <c r="Y51" s="471"/>
      <c r="Z51" s="471"/>
      <c r="AA51" s="471"/>
      <c r="AB51" s="471"/>
      <c r="AC51" s="471"/>
      <c r="AD51" s="471"/>
      <c r="AE51" s="471"/>
      <c r="AF51" s="472"/>
      <c r="AG51" s="253"/>
      <c r="AH51" s="165" t="s">
        <v>197</v>
      </c>
      <c r="AL51" s="3">
        <v>202</v>
      </c>
      <c r="AN51" s="3" t="s">
        <v>516</v>
      </c>
      <c r="AO51" s="3">
        <f>'【入出力用】様式A-6(1例目)'!R33</f>
        <v>0</v>
      </c>
    </row>
    <row r="52" spans="1:53" ht="19.149999999999999" customHeight="1" thickBot="1">
      <c r="A52" s="537"/>
      <c r="B52" s="473"/>
      <c r="C52" s="474"/>
      <c r="D52" s="474"/>
      <c r="E52" s="474"/>
      <c r="F52" s="474"/>
      <c r="G52" s="474"/>
      <c r="H52" s="474"/>
      <c r="I52" s="474"/>
      <c r="J52" s="474"/>
      <c r="K52" s="474"/>
      <c r="L52" s="474"/>
      <c r="M52" s="474"/>
      <c r="N52" s="474"/>
      <c r="O52" s="474"/>
      <c r="P52" s="474"/>
      <c r="Q52" s="474"/>
      <c r="R52" s="474"/>
      <c r="S52" s="474"/>
      <c r="T52" s="474"/>
      <c r="U52" s="474"/>
      <c r="V52" s="474"/>
      <c r="W52" s="474"/>
      <c r="X52" s="474"/>
      <c r="Y52" s="474"/>
      <c r="Z52" s="474"/>
      <c r="AA52" s="474"/>
      <c r="AB52" s="474"/>
      <c r="AC52" s="474"/>
      <c r="AD52" s="474"/>
      <c r="AE52" s="474"/>
      <c r="AF52" s="475"/>
      <c r="AG52" s="253"/>
      <c r="AH52" s="165" t="s">
        <v>197</v>
      </c>
      <c r="AL52" s="3">
        <v>203</v>
      </c>
      <c r="AN52" s="3" t="s">
        <v>517</v>
      </c>
      <c r="AO52" s="3">
        <f>'【入出力用】様式A-6(1例目)'!R34</f>
        <v>0</v>
      </c>
    </row>
    <row r="53" spans="1:53" ht="15" customHeight="1" thickBot="1">
      <c r="A53" s="537"/>
      <c r="B53" s="269" t="s">
        <v>518</v>
      </c>
      <c r="U53" s="206"/>
      <c r="V53" s="206"/>
      <c r="W53" s="206"/>
      <c r="X53" s="206"/>
      <c r="Y53" s="206"/>
      <c r="Z53" s="206"/>
      <c r="AA53" s="206"/>
      <c r="AB53" s="206"/>
      <c r="AC53" s="206"/>
      <c r="AD53" s="206"/>
      <c r="AE53" s="206"/>
      <c r="AF53" s="177"/>
      <c r="AG53" s="245"/>
      <c r="AH53" s="165"/>
      <c r="AL53" s="3">
        <v>204</v>
      </c>
      <c r="AN53" s="3" t="s">
        <v>519</v>
      </c>
      <c r="AO53" s="178">
        <f>'【入出力用】様式A-6(1例目)'!F41</f>
        <v>0</v>
      </c>
    </row>
    <row r="54" spans="1:53" ht="19.149999999999999" customHeight="1" thickBot="1">
      <c r="A54" s="537"/>
      <c r="B54" s="460"/>
      <c r="C54" s="461"/>
      <c r="D54" s="461"/>
      <c r="E54" s="461"/>
      <c r="F54" s="461"/>
      <c r="G54" s="461"/>
      <c r="H54" s="461"/>
      <c r="I54" s="461"/>
      <c r="J54" s="461"/>
      <c r="K54" s="461"/>
      <c r="L54" s="461"/>
      <c r="M54" s="461"/>
      <c r="N54" s="461"/>
      <c r="O54" s="461"/>
      <c r="P54" s="461"/>
      <c r="Q54" s="461"/>
      <c r="R54" s="461"/>
      <c r="S54" s="461"/>
      <c r="T54" s="461"/>
      <c r="U54" s="461"/>
      <c r="V54" s="461"/>
      <c r="W54" s="461"/>
      <c r="X54" s="461"/>
      <c r="Y54" s="461"/>
      <c r="Z54" s="461"/>
      <c r="AA54" s="461"/>
      <c r="AB54" s="461"/>
      <c r="AC54" s="461"/>
      <c r="AD54" s="461"/>
      <c r="AE54" s="461"/>
      <c r="AF54" s="462"/>
      <c r="AG54" s="252"/>
      <c r="AH54" s="165" t="s">
        <v>197</v>
      </c>
      <c r="AL54" s="3">
        <v>205</v>
      </c>
      <c r="AN54" s="3" t="s">
        <v>520</v>
      </c>
      <c r="AO54" s="178">
        <f>'【入出力用】様式A-6(1例目)'!F43</f>
        <v>0</v>
      </c>
      <c r="AP54" s="212" t="s">
        <v>437</v>
      </c>
    </row>
    <row r="55" spans="1:53" ht="19.149999999999999" customHeight="1" thickBot="1">
      <c r="A55" s="537"/>
      <c r="B55" s="463"/>
      <c r="C55" s="464"/>
      <c r="D55" s="464"/>
      <c r="E55" s="464"/>
      <c r="F55" s="464"/>
      <c r="G55" s="464"/>
      <c r="H55" s="464"/>
      <c r="I55" s="464"/>
      <c r="J55" s="464"/>
      <c r="K55" s="464"/>
      <c r="L55" s="464"/>
      <c r="M55" s="464"/>
      <c r="N55" s="464"/>
      <c r="O55" s="464"/>
      <c r="P55" s="464"/>
      <c r="Q55" s="464"/>
      <c r="R55" s="464"/>
      <c r="S55" s="464"/>
      <c r="T55" s="464"/>
      <c r="U55" s="464"/>
      <c r="V55" s="464"/>
      <c r="W55" s="464"/>
      <c r="X55" s="464"/>
      <c r="Y55" s="464"/>
      <c r="Z55" s="464"/>
      <c r="AA55" s="464"/>
      <c r="AB55" s="464"/>
      <c r="AC55" s="464"/>
      <c r="AD55" s="464"/>
      <c r="AE55" s="464"/>
      <c r="AF55" s="465"/>
      <c r="AG55" s="252"/>
      <c r="AH55" s="165" t="s">
        <v>197</v>
      </c>
      <c r="AL55" s="3">
        <v>206</v>
      </c>
      <c r="AN55" s="3" t="s">
        <v>521</v>
      </c>
      <c r="AO55" s="178">
        <f>'【入出力用】様式A-6(1例目)'!T41</f>
        <v>0</v>
      </c>
      <c r="AP55" s="315" t="str">
        <f>IF(AND(B48&lt;&gt;"",B51&lt;&gt;"",B54&lt;&gt;""),"OK","NG")</f>
        <v>NG</v>
      </c>
    </row>
    <row r="56" spans="1:53" ht="4.1500000000000004" customHeight="1" thickBot="1">
      <c r="A56" s="538"/>
      <c r="J56" s="125"/>
      <c r="K56" s="279"/>
      <c r="L56" s="279"/>
      <c r="M56" s="279"/>
      <c r="O56" s="179"/>
      <c r="P56" s="180"/>
      <c r="Q56" s="179"/>
      <c r="R56" s="180"/>
      <c r="S56" s="179"/>
      <c r="T56" s="179"/>
      <c r="U56" s="179"/>
      <c r="V56" s="179"/>
      <c r="W56" s="179"/>
      <c r="X56" s="179"/>
      <c r="Z56" s="125"/>
      <c r="AA56" s="125"/>
      <c r="AB56" s="280"/>
      <c r="AC56" s="181"/>
      <c r="AD56" s="182"/>
      <c r="AE56" s="182"/>
      <c r="AF56" s="281"/>
      <c r="AG56" s="23"/>
      <c r="AH56" s="165"/>
      <c r="AL56" s="3">
        <v>207</v>
      </c>
      <c r="AN56" s="3" t="s">
        <v>507</v>
      </c>
      <c r="AO56" s="178">
        <f>'【入出力用】様式A-6(1例目)'!F45</f>
        <v>0</v>
      </c>
    </row>
    <row r="57" spans="1:53" ht="19.149999999999999" customHeight="1" thickBot="1">
      <c r="A57" s="536" t="s">
        <v>522</v>
      </c>
      <c r="B57" s="558" t="s">
        <v>523</v>
      </c>
      <c r="C57" s="559"/>
      <c r="D57" s="560"/>
      <c r="E57" s="183" t="s">
        <v>524</v>
      </c>
      <c r="F57" s="184"/>
      <c r="G57" s="185" t="s">
        <v>525</v>
      </c>
      <c r="H57" s="533"/>
      <c r="I57" s="534"/>
      <c r="J57" s="534"/>
      <c r="K57" s="535"/>
      <c r="L57" s="169"/>
      <c r="M57" s="550"/>
      <c r="N57" s="551"/>
      <c r="O57" s="551"/>
      <c r="P57" s="551"/>
      <c r="Q57" s="551"/>
      <c r="R57" s="551"/>
      <c r="S57" s="551"/>
      <c r="T57" s="551"/>
      <c r="U57" s="551"/>
      <c r="V57" s="551"/>
      <c r="W57" s="551"/>
      <c r="X57" s="551"/>
      <c r="Y57" s="551"/>
      <c r="Z57" s="551"/>
      <c r="AA57" s="551"/>
      <c r="AB57" s="551"/>
      <c r="AC57" s="551"/>
      <c r="AD57" s="551"/>
      <c r="AE57" s="551"/>
      <c r="AF57" s="552"/>
      <c r="AG57" s="23"/>
      <c r="AH57" s="165" t="s">
        <v>197</v>
      </c>
      <c r="AL57" s="3">
        <v>208</v>
      </c>
      <c r="AN57" s="3" t="s">
        <v>510</v>
      </c>
      <c r="AO57" s="178">
        <f>'【入出力用】様式A-6(1例目)'!T45</f>
        <v>0</v>
      </c>
    </row>
    <row r="58" spans="1:53" ht="19.149999999999999" customHeight="1" thickBot="1">
      <c r="A58" s="537"/>
      <c r="B58" s="561"/>
      <c r="C58" s="556"/>
      <c r="D58" s="562"/>
      <c r="E58" s="186" t="s">
        <v>526</v>
      </c>
      <c r="F58" s="269"/>
      <c r="G58" s="269"/>
      <c r="H58" s="527"/>
      <c r="I58" s="528"/>
      <c r="J58" s="528"/>
      <c r="K58" s="528"/>
      <c r="L58" s="529"/>
      <c r="M58" s="3" t="s">
        <v>527</v>
      </c>
      <c r="O58" s="527"/>
      <c r="P58" s="528"/>
      <c r="Q58" s="528"/>
      <c r="R58" s="528"/>
      <c r="S58" s="529"/>
      <c r="T58" s="3" t="s">
        <v>528</v>
      </c>
      <c r="W58" s="530"/>
      <c r="X58" s="531"/>
      <c r="Y58" s="531"/>
      <c r="Z58" s="531"/>
      <c r="AA58" s="531"/>
      <c r="AB58" s="531"/>
      <c r="AC58" s="531"/>
      <c r="AD58" s="531"/>
      <c r="AE58" s="531"/>
      <c r="AF58" s="532"/>
      <c r="AG58" s="23"/>
      <c r="AH58" s="165" t="s">
        <v>197</v>
      </c>
      <c r="AL58" s="3">
        <v>209</v>
      </c>
      <c r="AN58" s="3" t="s">
        <v>529</v>
      </c>
      <c r="AO58" s="178">
        <f>'【入出力用】様式A-6(1例目)'!B48</f>
        <v>0</v>
      </c>
      <c r="AP58" s="212" t="s">
        <v>437</v>
      </c>
    </row>
    <row r="59" spans="1:53" ht="19.149999999999999" customHeight="1" thickBot="1">
      <c r="A59" s="537"/>
      <c r="B59" s="561"/>
      <c r="C59" s="556"/>
      <c r="D59" s="562"/>
      <c r="E59" s="186" t="s">
        <v>530</v>
      </c>
      <c r="F59" s="269"/>
      <c r="G59" s="269"/>
      <c r="H59" s="530"/>
      <c r="I59" s="531"/>
      <c r="J59" s="531"/>
      <c r="K59" s="531"/>
      <c r="L59" s="531"/>
      <c r="M59" s="531"/>
      <c r="N59" s="531"/>
      <c r="O59" s="531"/>
      <c r="P59" s="531"/>
      <c r="Q59" s="531"/>
      <c r="R59" s="531"/>
      <c r="S59" s="531"/>
      <c r="T59" s="531"/>
      <c r="U59" s="531"/>
      <c r="V59" s="531"/>
      <c r="W59" s="531"/>
      <c r="X59" s="531"/>
      <c r="Y59" s="531"/>
      <c r="Z59" s="531"/>
      <c r="AA59" s="531"/>
      <c r="AB59" s="531"/>
      <c r="AC59" s="531"/>
      <c r="AD59" s="531"/>
      <c r="AE59" s="531"/>
      <c r="AF59" s="532"/>
      <c r="AG59" s="23"/>
      <c r="AH59" s="165" t="s">
        <v>197</v>
      </c>
      <c r="AL59" s="3">
        <v>210</v>
      </c>
      <c r="AN59" s="3" t="s">
        <v>531</v>
      </c>
      <c r="AO59" s="178">
        <f>'【入出力用】様式A-6(1例目)'!B51</f>
        <v>0</v>
      </c>
      <c r="AP59" s="315" t="str">
        <f>IF(AND(H57&lt;&gt;"",M57&lt;&gt;"",H58&lt;&gt;"",H59&lt;&gt;"",H60&lt;&gt;"",X60&lt;&gt;""),"OK","NG")</f>
        <v>NG</v>
      </c>
    </row>
    <row r="60" spans="1:53" ht="19.149999999999999" customHeight="1" thickBot="1">
      <c r="A60" s="537"/>
      <c r="B60" s="563"/>
      <c r="C60" s="564"/>
      <c r="D60" s="565"/>
      <c r="E60" s="187" t="s">
        <v>532</v>
      </c>
      <c r="F60" s="221"/>
      <c r="G60" s="221"/>
      <c r="H60" s="482"/>
      <c r="I60" s="483"/>
      <c r="J60" s="483"/>
      <c r="K60" s="483"/>
      <c r="L60" s="483"/>
      <c r="M60" s="483"/>
      <c r="N60" s="483"/>
      <c r="O60" s="483"/>
      <c r="P60" s="483"/>
      <c r="Q60" s="483"/>
      <c r="R60" s="483"/>
      <c r="S60" s="483"/>
      <c r="T60" s="484"/>
      <c r="U60" s="188" t="s">
        <v>533</v>
      </c>
      <c r="V60" s="189"/>
      <c r="W60" s="190"/>
      <c r="X60" s="485"/>
      <c r="Y60" s="486"/>
      <c r="Z60" s="486"/>
      <c r="AA60" s="486"/>
      <c r="AB60" s="486"/>
      <c r="AC60" s="486"/>
      <c r="AD60" s="486"/>
      <c r="AE60" s="486"/>
      <c r="AF60" s="487"/>
      <c r="AG60" s="23"/>
      <c r="AH60" s="165" t="s">
        <v>197</v>
      </c>
      <c r="AK60" s="70" t="str">
        <f>IF(AND(LEFT($H$60,2)=LEFT($H$76,2),$H$60&lt;&gt;""),"CAUTION","OK")</f>
        <v>OK</v>
      </c>
      <c r="AL60" s="3">
        <v>211</v>
      </c>
      <c r="AN60" s="3" t="s">
        <v>534</v>
      </c>
      <c r="AO60" s="178">
        <f>'【入出力用】様式A-6(1例目)'!B54</f>
        <v>0</v>
      </c>
      <c r="AP60" s="70" t="str">
        <f>IF(AK60="CAUTION","製作担当者とFT評価者が同一人物となっていませんか？","—")</f>
        <v>—</v>
      </c>
    </row>
    <row r="61" spans="1:53" ht="15" customHeight="1" thickBot="1">
      <c r="A61" s="537"/>
      <c r="B61" s="282" t="s">
        <v>535</v>
      </c>
      <c r="C61" s="282"/>
      <c r="D61" s="282"/>
      <c r="E61" s="282"/>
      <c r="F61" s="282"/>
      <c r="G61" s="282"/>
      <c r="H61" s="282"/>
      <c r="I61" s="282"/>
      <c r="J61" s="282"/>
      <c r="K61" s="282"/>
      <c r="L61" s="282"/>
      <c r="M61" s="282"/>
      <c r="N61" s="282"/>
      <c r="O61" s="282"/>
      <c r="P61" s="282"/>
      <c r="Q61" s="282"/>
      <c r="R61" s="282"/>
      <c r="S61" s="282"/>
      <c r="T61" s="282"/>
      <c r="U61" s="282"/>
      <c r="V61" s="282"/>
      <c r="W61" s="282"/>
      <c r="X61" s="282"/>
      <c r="Y61" s="282"/>
      <c r="Z61" s="282"/>
      <c r="AA61" s="282"/>
      <c r="AB61" s="282"/>
      <c r="AC61" s="282"/>
      <c r="AD61" s="282"/>
      <c r="AE61" s="282"/>
      <c r="AF61" s="293"/>
      <c r="AG61" s="23"/>
      <c r="AH61" s="165"/>
      <c r="AL61" s="3">
        <v>212</v>
      </c>
      <c r="AN61" s="3" t="s">
        <v>536</v>
      </c>
      <c r="AO61" s="191">
        <f>'【入出力用】様式A-6(1例目)'!H57</f>
        <v>0</v>
      </c>
    </row>
    <row r="62" spans="1:53" ht="19.149999999999999" customHeight="1">
      <c r="A62" s="537"/>
      <c r="B62" s="460"/>
      <c r="C62" s="461"/>
      <c r="D62" s="461"/>
      <c r="E62" s="461"/>
      <c r="F62" s="461"/>
      <c r="G62" s="461"/>
      <c r="H62" s="461"/>
      <c r="I62" s="461"/>
      <c r="J62" s="461"/>
      <c r="K62" s="461"/>
      <c r="L62" s="461"/>
      <c r="M62" s="461"/>
      <c r="N62" s="461"/>
      <c r="O62" s="461"/>
      <c r="P62" s="461"/>
      <c r="Q62" s="461"/>
      <c r="R62" s="461"/>
      <c r="S62" s="461"/>
      <c r="T62" s="461"/>
      <c r="U62" s="461"/>
      <c r="V62" s="461"/>
      <c r="W62" s="461"/>
      <c r="X62" s="461"/>
      <c r="Y62" s="461"/>
      <c r="Z62" s="461"/>
      <c r="AA62" s="461"/>
      <c r="AB62" s="461"/>
      <c r="AC62" s="461"/>
      <c r="AD62" s="461"/>
      <c r="AE62" s="461"/>
      <c r="AF62" s="462"/>
      <c r="AG62" s="252"/>
      <c r="AH62" s="165" t="s">
        <v>197</v>
      </c>
      <c r="AL62" s="3">
        <v>213</v>
      </c>
      <c r="AN62" s="3" t="s">
        <v>537</v>
      </c>
      <c r="AO62" s="3">
        <f>'【入出力用】様式A-6(1例目)'!M57</f>
        <v>0</v>
      </c>
      <c r="AP62" s="6"/>
      <c r="AT62" s="6"/>
      <c r="AU62" s="6"/>
      <c r="AV62" s="6"/>
      <c r="AW62" s="6"/>
      <c r="AX62" s="6"/>
      <c r="AY62" s="6"/>
      <c r="AZ62" s="6"/>
      <c r="BA62" s="6"/>
    </row>
    <row r="63" spans="1:53" s="6" customFormat="1" ht="19.149999999999999" customHeight="1" thickBot="1">
      <c r="A63" s="537"/>
      <c r="B63" s="463"/>
      <c r="C63" s="464"/>
      <c r="D63" s="464"/>
      <c r="E63" s="464"/>
      <c r="F63" s="464"/>
      <c r="G63" s="464"/>
      <c r="H63" s="464"/>
      <c r="I63" s="464"/>
      <c r="J63" s="464"/>
      <c r="K63" s="464"/>
      <c r="L63" s="464"/>
      <c r="M63" s="464"/>
      <c r="N63" s="464"/>
      <c r="O63" s="464"/>
      <c r="P63" s="464"/>
      <c r="Q63" s="464"/>
      <c r="R63" s="464"/>
      <c r="S63" s="464"/>
      <c r="T63" s="464"/>
      <c r="U63" s="464"/>
      <c r="V63" s="464"/>
      <c r="W63" s="464"/>
      <c r="X63" s="464"/>
      <c r="Y63" s="464"/>
      <c r="Z63" s="464"/>
      <c r="AA63" s="464"/>
      <c r="AB63" s="464"/>
      <c r="AC63" s="464"/>
      <c r="AD63" s="464"/>
      <c r="AE63" s="464"/>
      <c r="AF63" s="465"/>
      <c r="AG63" s="252"/>
      <c r="AH63" s="165" t="s">
        <v>197</v>
      </c>
      <c r="AI63" s="3"/>
      <c r="AJ63" s="3"/>
      <c r="AK63" s="3"/>
      <c r="AL63" s="3">
        <v>214</v>
      </c>
      <c r="AM63" s="3"/>
      <c r="AN63" s="3" t="s">
        <v>538</v>
      </c>
      <c r="AO63" s="3">
        <f>'【入出力用】様式A-6(1例目)'!H58</f>
        <v>0</v>
      </c>
      <c r="AP63" s="3"/>
      <c r="AQ63" s="3"/>
      <c r="AR63" s="3"/>
      <c r="AS63" s="3"/>
      <c r="AT63" s="3"/>
      <c r="AU63" s="3"/>
      <c r="AV63" s="3"/>
      <c r="AW63" s="3"/>
      <c r="AX63" s="3"/>
      <c r="AY63" s="3"/>
      <c r="AZ63" s="3"/>
      <c r="BA63" s="3"/>
    </row>
    <row r="64" spans="1:53" ht="15" customHeight="1" thickBot="1">
      <c r="A64" s="537"/>
      <c r="B64" s="284" t="s">
        <v>539</v>
      </c>
      <c r="D64" s="45"/>
      <c r="E64" s="45"/>
      <c r="F64" s="45"/>
      <c r="G64" s="45"/>
      <c r="H64" s="45"/>
      <c r="I64" s="45"/>
      <c r="J64" s="45"/>
      <c r="K64" s="45"/>
      <c r="L64" s="45"/>
      <c r="M64" s="45"/>
      <c r="N64" s="45"/>
      <c r="O64" s="45"/>
      <c r="P64" s="45"/>
      <c r="Q64" s="45"/>
      <c r="R64" s="45"/>
      <c r="S64" s="45"/>
      <c r="T64" s="45"/>
      <c r="U64" s="45"/>
      <c r="V64" s="45"/>
      <c r="W64" s="45"/>
      <c r="X64" s="45"/>
      <c r="Y64" s="45"/>
      <c r="Z64" s="45"/>
      <c r="AA64" s="45"/>
      <c r="AB64" s="45"/>
      <c r="AC64" s="45"/>
      <c r="AD64" s="45"/>
      <c r="AE64" s="45"/>
      <c r="AF64" s="192"/>
      <c r="AG64" s="254"/>
      <c r="AH64" s="165"/>
      <c r="AL64" s="3">
        <v>215</v>
      </c>
      <c r="AN64" s="3" t="s">
        <v>540</v>
      </c>
      <c r="AO64" s="3">
        <f>'【入出力用】様式A-6(1例目)'!O58</f>
        <v>0</v>
      </c>
      <c r="AQ64" s="6"/>
      <c r="AR64" s="6"/>
      <c r="AS64" s="6"/>
    </row>
    <row r="65" spans="1:43" ht="19.149999999999999" customHeight="1">
      <c r="A65" s="537"/>
      <c r="B65" s="460"/>
      <c r="C65" s="461"/>
      <c r="D65" s="461"/>
      <c r="E65" s="461"/>
      <c r="F65" s="461"/>
      <c r="G65" s="461"/>
      <c r="H65" s="461"/>
      <c r="I65" s="461"/>
      <c r="J65" s="461"/>
      <c r="K65" s="461"/>
      <c r="L65" s="461"/>
      <c r="M65" s="461"/>
      <c r="N65" s="461"/>
      <c r="O65" s="461"/>
      <c r="P65" s="461"/>
      <c r="Q65" s="461"/>
      <c r="R65" s="461"/>
      <c r="S65" s="461"/>
      <c r="T65" s="461"/>
      <c r="U65" s="461"/>
      <c r="V65" s="461"/>
      <c r="W65" s="461"/>
      <c r="X65" s="461"/>
      <c r="Y65" s="461"/>
      <c r="Z65" s="461"/>
      <c r="AA65" s="461"/>
      <c r="AB65" s="461"/>
      <c r="AC65" s="461"/>
      <c r="AD65" s="461"/>
      <c r="AE65" s="461"/>
      <c r="AF65" s="462"/>
      <c r="AG65" s="252"/>
      <c r="AH65" s="165" t="s">
        <v>197</v>
      </c>
      <c r="AL65" s="3">
        <v>216</v>
      </c>
      <c r="AN65" s="3" t="s">
        <v>541</v>
      </c>
      <c r="AO65" s="3">
        <f>'【入出力用】様式A-6(1例目)'!W58</f>
        <v>0</v>
      </c>
      <c r="AP65" s="6"/>
    </row>
    <row r="66" spans="1:43" ht="19.149999999999999" customHeight="1" thickBot="1">
      <c r="A66" s="537"/>
      <c r="B66" s="463"/>
      <c r="C66" s="464"/>
      <c r="D66" s="464"/>
      <c r="E66" s="464"/>
      <c r="F66" s="464"/>
      <c r="G66" s="464"/>
      <c r="H66" s="464"/>
      <c r="I66" s="464"/>
      <c r="J66" s="464"/>
      <c r="K66" s="464"/>
      <c r="L66" s="464"/>
      <c r="M66" s="464"/>
      <c r="N66" s="464"/>
      <c r="O66" s="464"/>
      <c r="P66" s="464"/>
      <c r="Q66" s="464"/>
      <c r="R66" s="464"/>
      <c r="S66" s="464"/>
      <c r="T66" s="464"/>
      <c r="U66" s="464"/>
      <c r="V66" s="464"/>
      <c r="W66" s="464"/>
      <c r="X66" s="464"/>
      <c r="Y66" s="464"/>
      <c r="Z66" s="464"/>
      <c r="AA66" s="464"/>
      <c r="AB66" s="464"/>
      <c r="AC66" s="464"/>
      <c r="AD66" s="464"/>
      <c r="AE66" s="464"/>
      <c r="AF66" s="465"/>
      <c r="AG66" s="252"/>
      <c r="AH66" s="165" t="s">
        <v>197</v>
      </c>
      <c r="AK66" s="6"/>
      <c r="AL66" s="3">
        <v>217</v>
      </c>
      <c r="AN66" s="3" t="s">
        <v>542</v>
      </c>
      <c r="AO66" s="3">
        <f>'【入出力用】様式A-6(1例目)'!H59</f>
        <v>0</v>
      </c>
    </row>
    <row r="67" spans="1:43" ht="15" customHeight="1" thickBot="1">
      <c r="A67" s="537"/>
      <c r="B67" s="556" t="s">
        <v>543</v>
      </c>
      <c r="C67" s="556"/>
      <c r="D67" s="556"/>
      <c r="E67" s="556"/>
      <c r="F67" s="556"/>
      <c r="G67" s="556"/>
      <c r="H67" s="556"/>
      <c r="I67" s="556"/>
      <c r="J67" s="556"/>
      <c r="K67" s="556"/>
      <c r="L67" s="556"/>
      <c r="M67" s="556"/>
      <c r="N67" s="556"/>
      <c r="O67" s="556"/>
      <c r="P67" s="556"/>
      <c r="Q67" s="556"/>
      <c r="R67" s="556"/>
      <c r="S67" s="556"/>
      <c r="T67" s="556"/>
      <c r="U67" s="556"/>
      <c r="V67" s="556"/>
      <c r="W67" s="556"/>
      <c r="X67" s="556"/>
      <c r="Y67" s="556"/>
      <c r="Z67" s="556"/>
      <c r="AA67" s="556"/>
      <c r="AB67" s="556"/>
      <c r="AC67" s="556"/>
      <c r="AD67" s="556"/>
      <c r="AE67" s="556"/>
      <c r="AF67" s="557"/>
      <c r="AG67" s="255"/>
      <c r="AH67" s="165"/>
      <c r="AK67" s="6"/>
      <c r="AL67" s="3">
        <v>218</v>
      </c>
      <c r="AN67" s="3" t="s">
        <v>544</v>
      </c>
      <c r="AO67" s="3">
        <f>'【入出力用】様式A-6(1例目)'!H60</f>
        <v>0</v>
      </c>
    </row>
    <row r="68" spans="1:43" ht="19.149999999999999" customHeight="1" thickBot="1">
      <c r="A68" s="537"/>
      <c r="B68" s="460"/>
      <c r="C68" s="461"/>
      <c r="D68" s="461"/>
      <c r="E68" s="461"/>
      <c r="F68" s="461"/>
      <c r="G68" s="461"/>
      <c r="H68" s="461"/>
      <c r="I68" s="461"/>
      <c r="J68" s="461"/>
      <c r="K68" s="461"/>
      <c r="L68" s="461"/>
      <c r="M68" s="461"/>
      <c r="N68" s="461"/>
      <c r="O68" s="461"/>
      <c r="P68" s="461"/>
      <c r="Q68" s="461"/>
      <c r="R68" s="461"/>
      <c r="S68" s="461"/>
      <c r="T68" s="461"/>
      <c r="U68" s="461"/>
      <c r="V68" s="461"/>
      <c r="W68" s="461"/>
      <c r="X68" s="461"/>
      <c r="Y68" s="461"/>
      <c r="Z68" s="461"/>
      <c r="AA68" s="461"/>
      <c r="AB68" s="461"/>
      <c r="AC68" s="461"/>
      <c r="AD68" s="461"/>
      <c r="AE68" s="461"/>
      <c r="AF68" s="462"/>
      <c r="AG68" s="252"/>
      <c r="AH68" s="165" t="s">
        <v>197</v>
      </c>
      <c r="AL68" s="3">
        <v>219</v>
      </c>
      <c r="AN68" s="3" t="s">
        <v>545</v>
      </c>
      <c r="AO68" s="3">
        <f>'【入出力用】様式A-6(1例目)'!X60</f>
        <v>0</v>
      </c>
      <c r="AP68" s="212" t="s">
        <v>437</v>
      </c>
    </row>
    <row r="69" spans="1:43" ht="19.149999999999999" customHeight="1" thickBot="1">
      <c r="A69" s="537"/>
      <c r="B69" s="463"/>
      <c r="C69" s="464"/>
      <c r="D69" s="464"/>
      <c r="E69" s="464"/>
      <c r="F69" s="464"/>
      <c r="G69" s="464"/>
      <c r="H69" s="464"/>
      <c r="I69" s="464"/>
      <c r="J69" s="464"/>
      <c r="K69" s="464"/>
      <c r="L69" s="464"/>
      <c r="M69" s="464"/>
      <c r="N69" s="464"/>
      <c r="O69" s="464"/>
      <c r="P69" s="464"/>
      <c r="Q69" s="464"/>
      <c r="R69" s="464"/>
      <c r="S69" s="464"/>
      <c r="T69" s="464"/>
      <c r="U69" s="464"/>
      <c r="V69" s="464"/>
      <c r="W69" s="464"/>
      <c r="X69" s="464"/>
      <c r="Y69" s="464"/>
      <c r="Z69" s="464"/>
      <c r="AA69" s="464"/>
      <c r="AB69" s="464"/>
      <c r="AC69" s="464"/>
      <c r="AD69" s="464"/>
      <c r="AE69" s="464"/>
      <c r="AF69" s="465"/>
      <c r="AG69" s="252"/>
      <c r="AH69" s="165" t="s">
        <v>197</v>
      </c>
      <c r="AL69" s="3">
        <v>220</v>
      </c>
      <c r="AN69" s="3" t="s">
        <v>546</v>
      </c>
      <c r="AO69" s="3">
        <f>'【入出力用】様式A-6(1例目)'!B62</f>
        <v>0</v>
      </c>
      <c r="AP69" s="315" t="str">
        <f>IF(AND(B62&lt;&gt;"",B65&lt;&gt;"",B68&lt;&gt;""),"OK","NG")</f>
        <v>NG</v>
      </c>
    </row>
    <row r="70" spans="1:43" ht="4.1500000000000004" customHeight="1" thickBot="1">
      <c r="A70" s="537"/>
      <c r="B70" s="159"/>
      <c r="C70" s="193"/>
      <c r="D70" s="193"/>
      <c r="E70" s="193"/>
      <c r="F70" s="193"/>
      <c r="G70" s="193"/>
      <c r="H70" s="193"/>
      <c r="I70" s="193"/>
      <c r="J70" s="193"/>
      <c r="K70" s="193"/>
      <c r="L70" s="193"/>
      <c r="M70" s="193"/>
      <c r="N70" s="193"/>
      <c r="O70" s="193"/>
      <c r="P70" s="193"/>
      <c r="Q70" s="193"/>
      <c r="R70" s="193"/>
      <c r="S70" s="193"/>
      <c r="T70" s="193"/>
      <c r="U70" s="193"/>
      <c r="V70" s="193"/>
      <c r="W70" s="193"/>
      <c r="X70" s="193"/>
      <c r="Y70" s="193"/>
      <c r="Z70" s="193"/>
      <c r="AA70" s="193"/>
      <c r="AB70" s="193"/>
      <c r="AC70" s="194"/>
      <c r="AD70" s="194"/>
      <c r="AE70" s="194"/>
      <c r="AF70" s="285"/>
      <c r="AG70" s="23"/>
      <c r="AH70" s="165" t="s">
        <v>197</v>
      </c>
      <c r="AL70" s="3">
        <v>221</v>
      </c>
      <c r="AN70" s="3" t="s">
        <v>547</v>
      </c>
      <c r="AO70" s="3">
        <f>'【入出力用】様式A-6(1例目)'!B65</f>
        <v>0</v>
      </c>
    </row>
    <row r="71" spans="1:43" ht="17.100000000000001" customHeight="1" thickBot="1">
      <c r="A71" s="537"/>
      <c r="K71" s="286"/>
      <c r="L71" s="286"/>
      <c r="M71" s="286"/>
      <c r="P71" s="21"/>
      <c r="R71" s="21"/>
      <c r="Y71" s="287" t="s">
        <v>548</v>
      </c>
      <c r="Z71" s="553"/>
      <c r="AA71" s="554"/>
      <c r="AB71" s="554"/>
      <c r="AC71" s="554"/>
      <c r="AD71" s="554"/>
      <c r="AE71" s="554"/>
      <c r="AF71" s="555"/>
      <c r="AG71" s="23"/>
      <c r="AH71" s="165" t="s">
        <v>197</v>
      </c>
      <c r="AI71" s="3" t="b">
        <f>($Z$71-$F$41)&gt;=0</f>
        <v>1</v>
      </c>
      <c r="AJ71" s="3" t="b">
        <f>($F$43-$Z$71)&gt;=0</f>
        <v>1</v>
      </c>
      <c r="AK71" s="3" t="b">
        <f>Z71&lt;&gt;""</f>
        <v>0</v>
      </c>
      <c r="AL71" s="3">
        <v>222</v>
      </c>
      <c r="AN71" s="3" t="s">
        <v>549</v>
      </c>
      <c r="AO71" s="3">
        <f>'【入出力用】様式A-6(1例目)'!B68</f>
        <v>0</v>
      </c>
      <c r="AP71" s="315" t="str">
        <f>IF(AND(AK71,AI71,AJ71),"OK","NG")</f>
        <v>NG</v>
      </c>
      <c r="AQ71" s="212" t="s">
        <v>550</v>
      </c>
    </row>
    <row r="72" spans="1:43" ht="5.25" customHeight="1" thickBot="1">
      <c r="A72" s="538"/>
      <c r="L72" s="286"/>
      <c r="M72" s="286"/>
      <c r="P72" s="21"/>
      <c r="R72" s="21"/>
      <c r="Z72" s="125"/>
      <c r="AA72" s="125"/>
      <c r="AB72" s="280"/>
      <c r="AC72" s="195"/>
      <c r="AD72" s="196"/>
      <c r="AE72" s="196"/>
      <c r="AF72" s="288"/>
      <c r="AG72" s="23"/>
      <c r="AH72" s="165"/>
      <c r="AL72" s="3">
        <v>223</v>
      </c>
      <c r="AN72" s="3" t="s">
        <v>551</v>
      </c>
      <c r="AO72" s="3">
        <f>'【入出力用】様式A-6(1例目)'!Z71</f>
        <v>0</v>
      </c>
    </row>
    <row r="73" spans="1:43" ht="19.149999999999999" customHeight="1" thickBot="1">
      <c r="A73" s="548" t="s">
        <v>552</v>
      </c>
      <c r="B73" s="539" t="s">
        <v>553</v>
      </c>
      <c r="C73" s="540"/>
      <c r="D73" s="541"/>
      <c r="E73" s="183" t="s">
        <v>554</v>
      </c>
      <c r="F73" s="184"/>
      <c r="G73" s="197" t="s">
        <v>525</v>
      </c>
      <c r="H73" s="533"/>
      <c r="I73" s="534"/>
      <c r="J73" s="534"/>
      <c r="K73" s="535"/>
      <c r="L73" s="198"/>
      <c r="M73" s="530"/>
      <c r="N73" s="531"/>
      <c r="O73" s="531"/>
      <c r="P73" s="531"/>
      <c r="Q73" s="531"/>
      <c r="R73" s="531"/>
      <c r="S73" s="531"/>
      <c r="T73" s="531"/>
      <c r="U73" s="531"/>
      <c r="V73" s="531"/>
      <c r="W73" s="531"/>
      <c r="X73" s="531"/>
      <c r="Y73" s="531"/>
      <c r="Z73" s="531"/>
      <c r="AA73" s="531"/>
      <c r="AB73" s="531"/>
      <c r="AC73" s="531"/>
      <c r="AD73" s="531"/>
      <c r="AE73" s="531"/>
      <c r="AF73" s="532"/>
      <c r="AG73" s="23"/>
      <c r="AH73" s="165" t="s">
        <v>197</v>
      </c>
      <c r="AL73" s="3">
        <v>224</v>
      </c>
      <c r="AN73" s="3" t="s">
        <v>536</v>
      </c>
      <c r="AO73" s="3">
        <f>'【入出力用】様式A-6(1例目)'!H73</f>
        <v>0</v>
      </c>
    </row>
    <row r="74" spans="1:43" ht="19.149999999999999" customHeight="1" thickBot="1">
      <c r="A74" s="549"/>
      <c r="B74" s="542"/>
      <c r="C74" s="543"/>
      <c r="D74" s="544"/>
      <c r="E74" s="269" t="s">
        <v>555</v>
      </c>
      <c r="F74" s="269"/>
      <c r="G74" s="269"/>
      <c r="H74" s="527"/>
      <c r="I74" s="528"/>
      <c r="J74" s="528"/>
      <c r="K74" s="528"/>
      <c r="L74" s="529"/>
      <c r="M74" s="269" t="s">
        <v>527</v>
      </c>
      <c r="O74" s="527"/>
      <c r="P74" s="528"/>
      <c r="Q74" s="528"/>
      <c r="R74" s="528"/>
      <c r="S74" s="529"/>
      <c r="T74" s="269" t="s">
        <v>528</v>
      </c>
      <c r="W74" s="530"/>
      <c r="X74" s="531"/>
      <c r="Y74" s="531"/>
      <c r="Z74" s="531"/>
      <c r="AA74" s="531"/>
      <c r="AB74" s="531"/>
      <c r="AC74" s="531"/>
      <c r="AD74" s="531"/>
      <c r="AE74" s="531"/>
      <c r="AF74" s="532"/>
      <c r="AG74" s="23"/>
      <c r="AH74" s="165" t="s">
        <v>197</v>
      </c>
      <c r="AL74" s="3">
        <v>225</v>
      </c>
      <c r="AN74" s="3" t="s">
        <v>537</v>
      </c>
      <c r="AO74" s="3">
        <f>'【入出力用】様式A-6(1例目)'!M73</f>
        <v>0</v>
      </c>
      <c r="AP74" s="212" t="s">
        <v>437</v>
      </c>
    </row>
    <row r="75" spans="1:43" ht="19.149999999999999" customHeight="1" thickBot="1">
      <c r="A75" s="549"/>
      <c r="B75" s="542"/>
      <c r="C75" s="543"/>
      <c r="D75" s="544"/>
      <c r="E75" s="269" t="s">
        <v>556</v>
      </c>
      <c r="F75" s="269"/>
      <c r="G75" s="269"/>
      <c r="H75" s="530"/>
      <c r="I75" s="531"/>
      <c r="J75" s="531"/>
      <c r="K75" s="531"/>
      <c r="L75" s="531"/>
      <c r="M75" s="531"/>
      <c r="N75" s="531"/>
      <c r="O75" s="531"/>
      <c r="P75" s="531"/>
      <c r="Q75" s="531"/>
      <c r="R75" s="531"/>
      <c r="S75" s="531"/>
      <c r="T75" s="531"/>
      <c r="U75" s="531"/>
      <c r="V75" s="531"/>
      <c r="W75" s="531"/>
      <c r="X75" s="531"/>
      <c r="Y75" s="531"/>
      <c r="Z75" s="531"/>
      <c r="AA75" s="531"/>
      <c r="AB75" s="531"/>
      <c r="AC75" s="531"/>
      <c r="AD75" s="531"/>
      <c r="AE75" s="531"/>
      <c r="AF75" s="532"/>
      <c r="AG75" s="23"/>
      <c r="AH75" s="165" t="s">
        <v>197</v>
      </c>
      <c r="AL75" s="3">
        <v>226</v>
      </c>
      <c r="AN75" s="3" t="s">
        <v>538</v>
      </c>
      <c r="AO75" s="3">
        <f>'【入出力用】様式A-6(1例目)'!H74</f>
        <v>0</v>
      </c>
      <c r="AP75" s="315" t="str">
        <f>IF(AND(H73&lt;&gt;"",M73&lt;&gt;"",H74&lt;&gt;"",H75&lt;&gt;"",H76&lt;&gt;"",X76&lt;&gt;""),"OK","NG")</f>
        <v>NG</v>
      </c>
    </row>
    <row r="76" spans="1:43" ht="19.149999999999999" customHeight="1" thickBot="1">
      <c r="A76" s="549"/>
      <c r="B76" s="545"/>
      <c r="C76" s="546"/>
      <c r="D76" s="547"/>
      <c r="E76" s="199" t="s">
        <v>557</v>
      </c>
      <c r="F76" s="200"/>
      <c r="G76" s="201"/>
      <c r="H76" s="482"/>
      <c r="I76" s="483"/>
      <c r="J76" s="483"/>
      <c r="K76" s="483"/>
      <c r="L76" s="483"/>
      <c r="M76" s="483"/>
      <c r="N76" s="483"/>
      <c r="O76" s="483"/>
      <c r="P76" s="483"/>
      <c r="Q76" s="483"/>
      <c r="R76" s="483"/>
      <c r="S76" s="483"/>
      <c r="T76" s="484"/>
      <c r="U76" s="202" t="s">
        <v>558</v>
      </c>
      <c r="V76" s="203"/>
      <c r="W76" s="204"/>
      <c r="X76" s="566"/>
      <c r="Y76" s="567"/>
      <c r="Z76" s="567"/>
      <c r="AA76" s="567"/>
      <c r="AB76" s="567"/>
      <c r="AC76" s="567"/>
      <c r="AD76" s="567"/>
      <c r="AE76" s="567"/>
      <c r="AF76" s="568"/>
      <c r="AG76" s="23"/>
      <c r="AH76" s="165" t="s">
        <v>197</v>
      </c>
      <c r="AL76" s="3">
        <v>227</v>
      </c>
      <c r="AN76" s="3" t="s">
        <v>540</v>
      </c>
      <c r="AO76" s="3">
        <f>'【入出力用】様式A-6(1例目)'!O74</f>
        <v>0</v>
      </c>
    </row>
    <row r="77" spans="1:43" ht="15" customHeight="1" thickBot="1">
      <c r="A77" s="549"/>
      <c r="B77" s="284" t="s">
        <v>559</v>
      </c>
      <c r="C77" s="206"/>
      <c r="D77" s="206"/>
      <c r="E77" s="206"/>
      <c r="F77" s="206"/>
      <c r="G77" s="206"/>
      <c r="H77" s="205"/>
      <c r="I77" s="205"/>
      <c r="J77" s="205"/>
      <c r="K77" s="205"/>
      <c r="L77" s="205"/>
      <c r="M77" s="205"/>
      <c r="N77" s="205"/>
      <c r="O77" s="205"/>
      <c r="P77" s="205"/>
      <c r="Q77" s="205"/>
      <c r="R77" s="205"/>
      <c r="S77" s="205"/>
      <c r="T77" s="205"/>
      <c r="U77" s="206"/>
      <c r="V77" s="206"/>
      <c r="W77" s="206"/>
      <c r="X77" s="205"/>
      <c r="Y77" s="205"/>
      <c r="Z77" s="205"/>
      <c r="AA77" s="205"/>
      <c r="AB77" s="205"/>
      <c r="AC77" s="205"/>
      <c r="AD77" s="205"/>
      <c r="AE77" s="205"/>
      <c r="AF77" s="289"/>
      <c r="AG77" s="23"/>
      <c r="AH77" s="165"/>
      <c r="AL77" s="3">
        <v>228</v>
      </c>
      <c r="AN77" s="3" t="s">
        <v>541</v>
      </c>
      <c r="AO77" s="3">
        <f>'【入出力用】様式A-6(1例目)'!W74</f>
        <v>0</v>
      </c>
    </row>
    <row r="78" spans="1:43" ht="19.149999999999999" customHeight="1">
      <c r="A78" s="549"/>
      <c r="B78" s="460"/>
      <c r="C78" s="461"/>
      <c r="D78" s="461"/>
      <c r="E78" s="461"/>
      <c r="F78" s="461"/>
      <c r="G78" s="461"/>
      <c r="H78" s="461"/>
      <c r="I78" s="461"/>
      <c r="J78" s="461"/>
      <c r="K78" s="461"/>
      <c r="L78" s="461"/>
      <c r="M78" s="461"/>
      <c r="N78" s="461"/>
      <c r="O78" s="461"/>
      <c r="P78" s="461"/>
      <c r="Q78" s="461"/>
      <c r="R78" s="461"/>
      <c r="S78" s="461"/>
      <c r="T78" s="461"/>
      <c r="U78" s="461"/>
      <c r="V78" s="461"/>
      <c r="W78" s="461"/>
      <c r="X78" s="461"/>
      <c r="Y78" s="461"/>
      <c r="Z78" s="461"/>
      <c r="AA78" s="461"/>
      <c r="AB78" s="461"/>
      <c r="AC78" s="461"/>
      <c r="AD78" s="461"/>
      <c r="AE78" s="461"/>
      <c r="AF78" s="462"/>
      <c r="AG78" s="252"/>
      <c r="AH78" s="165" t="s">
        <v>197</v>
      </c>
      <c r="AL78" s="3">
        <v>229</v>
      </c>
      <c r="AN78" s="3" t="s">
        <v>542</v>
      </c>
      <c r="AO78" s="3">
        <f>'【入出力用】様式A-6(1例目)'!H75</f>
        <v>0</v>
      </c>
    </row>
    <row r="79" spans="1:43" ht="19.149999999999999" customHeight="1" thickBot="1">
      <c r="A79" s="549"/>
      <c r="B79" s="463"/>
      <c r="C79" s="464"/>
      <c r="D79" s="464"/>
      <c r="E79" s="464"/>
      <c r="F79" s="464"/>
      <c r="G79" s="464"/>
      <c r="H79" s="464"/>
      <c r="I79" s="464"/>
      <c r="J79" s="464"/>
      <c r="K79" s="464"/>
      <c r="L79" s="464"/>
      <c r="M79" s="464"/>
      <c r="N79" s="464"/>
      <c r="O79" s="464"/>
      <c r="P79" s="464"/>
      <c r="Q79" s="464"/>
      <c r="R79" s="464"/>
      <c r="S79" s="464"/>
      <c r="T79" s="464"/>
      <c r="U79" s="464"/>
      <c r="V79" s="464"/>
      <c r="W79" s="464"/>
      <c r="X79" s="464"/>
      <c r="Y79" s="464"/>
      <c r="Z79" s="464"/>
      <c r="AA79" s="464"/>
      <c r="AB79" s="464"/>
      <c r="AC79" s="464"/>
      <c r="AD79" s="464"/>
      <c r="AE79" s="464"/>
      <c r="AF79" s="465"/>
      <c r="AG79" s="252"/>
      <c r="AH79" s="165" t="s">
        <v>197</v>
      </c>
      <c r="AL79" s="3">
        <v>230</v>
      </c>
      <c r="AN79" s="3" t="s">
        <v>544</v>
      </c>
      <c r="AO79" s="3">
        <f>'【入出力用】様式A-6(1例目)'!H76</f>
        <v>0</v>
      </c>
    </row>
    <row r="80" spans="1:43" ht="15" customHeight="1" thickBot="1">
      <c r="A80" s="549"/>
      <c r="B80" s="284" t="s">
        <v>560</v>
      </c>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c r="AC80" s="22"/>
      <c r="AD80" s="22"/>
      <c r="AE80" s="22"/>
      <c r="AF80" s="290"/>
      <c r="AG80" s="23"/>
      <c r="AH80" s="165"/>
      <c r="AL80" s="3">
        <v>231</v>
      </c>
      <c r="AN80" s="3" t="s">
        <v>545</v>
      </c>
      <c r="AO80" s="3">
        <f>'【入出力用】様式A-6(1例目)'!X76</f>
        <v>0</v>
      </c>
    </row>
    <row r="81" spans="1:53" ht="19.149999999999999" customHeight="1">
      <c r="A81" s="549"/>
      <c r="B81" s="460"/>
      <c r="C81" s="461"/>
      <c r="D81" s="461"/>
      <c r="E81" s="461"/>
      <c r="F81" s="461"/>
      <c r="G81" s="461"/>
      <c r="H81" s="461"/>
      <c r="I81" s="461"/>
      <c r="J81" s="461"/>
      <c r="K81" s="461"/>
      <c r="L81" s="461"/>
      <c r="M81" s="461"/>
      <c r="N81" s="461"/>
      <c r="O81" s="461"/>
      <c r="P81" s="461"/>
      <c r="Q81" s="461"/>
      <c r="R81" s="461"/>
      <c r="S81" s="461"/>
      <c r="T81" s="461"/>
      <c r="U81" s="461"/>
      <c r="V81" s="461"/>
      <c r="W81" s="461"/>
      <c r="X81" s="461"/>
      <c r="Y81" s="461"/>
      <c r="Z81" s="461"/>
      <c r="AA81" s="461"/>
      <c r="AB81" s="461"/>
      <c r="AC81" s="461"/>
      <c r="AD81" s="461"/>
      <c r="AE81" s="461"/>
      <c r="AF81" s="462"/>
      <c r="AG81" s="252"/>
      <c r="AH81" s="165" t="s">
        <v>197</v>
      </c>
      <c r="AL81" s="3">
        <v>232</v>
      </c>
      <c r="AN81" s="3" t="s">
        <v>561</v>
      </c>
      <c r="AO81" s="3">
        <f>'【入出力用】様式A-6(1例目)'!B78</f>
        <v>0</v>
      </c>
    </row>
    <row r="82" spans="1:53" ht="19.149999999999999" customHeight="1" thickBot="1">
      <c r="A82" s="549"/>
      <c r="B82" s="463"/>
      <c r="C82" s="464"/>
      <c r="D82" s="464"/>
      <c r="E82" s="464"/>
      <c r="F82" s="464"/>
      <c r="G82" s="464"/>
      <c r="H82" s="464"/>
      <c r="I82" s="464"/>
      <c r="J82" s="464"/>
      <c r="K82" s="464"/>
      <c r="L82" s="464"/>
      <c r="M82" s="464"/>
      <c r="N82" s="464"/>
      <c r="O82" s="464"/>
      <c r="P82" s="464"/>
      <c r="Q82" s="464"/>
      <c r="R82" s="464"/>
      <c r="S82" s="464"/>
      <c r="T82" s="464"/>
      <c r="U82" s="464"/>
      <c r="V82" s="464"/>
      <c r="W82" s="464"/>
      <c r="X82" s="464"/>
      <c r="Y82" s="464"/>
      <c r="Z82" s="464"/>
      <c r="AA82" s="464"/>
      <c r="AB82" s="464"/>
      <c r="AC82" s="464"/>
      <c r="AD82" s="464"/>
      <c r="AE82" s="464"/>
      <c r="AF82" s="465"/>
      <c r="AG82" s="252"/>
      <c r="AH82" s="165" t="s">
        <v>197</v>
      </c>
      <c r="AL82" s="3">
        <v>233</v>
      </c>
      <c r="AN82" s="3" t="s">
        <v>562</v>
      </c>
      <c r="AO82" s="3">
        <f>'【入出力用】様式A-6(1例目)'!B81</f>
        <v>0</v>
      </c>
    </row>
    <row r="83" spans="1:53" ht="15" customHeight="1" thickBot="1">
      <c r="A83" s="549"/>
      <c r="B83" s="284" t="s">
        <v>563</v>
      </c>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c r="AC83" s="22"/>
      <c r="AD83" s="22"/>
      <c r="AE83" s="22"/>
      <c r="AF83" s="290"/>
      <c r="AG83" s="23"/>
      <c r="AH83" s="165"/>
      <c r="AL83" s="3">
        <v>234</v>
      </c>
      <c r="AN83" s="3" t="s">
        <v>564</v>
      </c>
      <c r="AO83" s="3">
        <f>'【入出力用】様式A-6(1例目)'!B84</f>
        <v>0</v>
      </c>
    </row>
    <row r="84" spans="1:53" ht="19.149999999999999" customHeight="1" thickBot="1">
      <c r="A84" s="549"/>
      <c r="B84" s="460"/>
      <c r="C84" s="461"/>
      <c r="D84" s="461"/>
      <c r="E84" s="461"/>
      <c r="F84" s="461"/>
      <c r="G84" s="461"/>
      <c r="H84" s="461"/>
      <c r="I84" s="461"/>
      <c r="J84" s="461"/>
      <c r="K84" s="461"/>
      <c r="L84" s="461"/>
      <c r="M84" s="461"/>
      <c r="N84" s="461"/>
      <c r="O84" s="461"/>
      <c r="P84" s="461"/>
      <c r="Q84" s="461"/>
      <c r="R84" s="461"/>
      <c r="S84" s="461"/>
      <c r="T84" s="461"/>
      <c r="U84" s="461"/>
      <c r="V84" s="461"/>
      <c r="W84" s="461"/>
      <c r="X84" s="461"/>
      <c r="Y84" s="461"/>
      <c r="Z84" s="461"/>
      <c r="AA84" s="461"/>
      <c r="AB84" s="461"/>
      <c r="AC84" s="461"/>
      <c r="AD84" s="461"/>
      <c r="AE84" s="461"/>
      <c r="AF84" s="462"/>
      <c r="AG84" s="252"/>
      <c r="AH84" s="165" t="s">
        <v>197</v>
      </c>
      <c r="AL84" s="3">
        <v>235</v>
      </c>
      <c r="AN84" s="3" t="s">
        <v>565</v>
      </c>
      <c r="AO84" s="3">
        <f>'【入出力用】様式A-6(1例目)'!Z87</f>
        <v>0</v>
      </c>
      <c r="AP84" s="212" t="s">
        <v>437</v>
      </c>
    </row>
    <row r="85" spans="1:53" ht="19.149999999999999" customHeight="1" thickBot="1">
      <c r="A85" s="549"/>
      <c r="B85" s="463"/>
      <c r="C85" s="464"/>
      <c r="D85" s="464"/>
      <c r="E85" s="464"/>
      <c r="F85" s="464"/>
      <c r="G85" s="464"/>
      <c r="H85" s="464"/>
      <c r="I85" s="464"/>
      <c r="J85" s="464"/>
      <c r="K85" s="464"/>
      <c r="L85" s="464"/>
      <c r="M85" s="464"/>
      <c r="N85" s="464"/>
      <c r="O85" s="464"/>
      <c r="P85" s="464"/>
      <c r="Q85" s="464"/>
      <c r="R85" s="464"/>
      <c r="S85" s="464"/>
      <c r="T85" s="464"/>
      <c r="U85" s="464"/>
      <c r="V85" s="464"/>
      <c r="W85" s="464"/>
      <c r="X85" s="464"/>
      <c r="Y85" s="464"/>
      <c r="Z85" s="464"/>
      <c r="AA85" s="464"/>
      <c r="AB85" s="464"/>
      <c r="AC85" s="464"/>
      <c r="AD85" s="464"/>
      <c r="AE85" s="464"/>
      <c r="AF85" s="465"/>
      <c r="AG85" s="252"/>
      <c r="AH85" s="165" t="s">
        <v>197</v>
      </c>
      <c r="AL85" s="3">
        <v>236</v>
      </c>
      <c r="AO85" s="132" t="s">
        <v>566</v>
      </c>
      <c r="AP85" s="315" t="str">
        <f>IF(AND(B78&lt;&gt;"",B81&lt;&gt;"",B84&lt;&gt;""),"OK","NG")</f>
        <v>NG</v>
      </c>
    </row>
    <row r="86" spans="1:53" ht="4.9000000000000004" customHeight="1" thickBot="1">
      <c r="A86" s="549"/>
      <c r="B86" s="128"/>
      <c r="C86" s="128"/>
      <c r="D86" s="128"/>
      <c r="E86" s="128"/>
      <c r="F86" s="128"/>
      <c r="G86" s="128"/>
      <c r="H86" s="128"/>
      <c r="I86" s="128"/>
      <c r="J86" s="128"/>
      <c r="K86" s="128"/>
      <c r="L86" s="128"/>
      <c r="M86" s="128"/>
      <c r="N86" s="128"/>
      <c r="O86" s="128"/>
      <c r="P86" s="128"/>
      <c r="Q86" s="128"/>
      <c r="R86" s="128"/>
      <c r="S86" s="128"/>
      <c r="T86" s="128"/>
      <c r="U86" s="128"/>
      <c r="V86" s="128"/>
      <c r="W86" s="128"/>
      <c r="X86" s="128"/>
      <c r="Y86" s="128"/>
      <c r="Z86" s="128"/>
      <c r="AA86" s="128"/>
      <c r="AB86" s="128"/>
      <c r="AC86" s="128"/>
      <c r="AD86" s="128"/>
      <c r="AE86" s="128"/>
      <c r="AF86" s="291"/>
      <c r="AG86" s="23"/>
    </row>
    <row r="87" spans="1:53" ht="19.149999999999999" customHeight="1" thickBot="1">
      <c r="A87" s="549"/>
      <c r="B87" s="68"/>
      <c r="C87" s="68"/>
      <c r="D87" s="68"/>
      <c r="E87" s="68"/>
      <c r="F87" s="68"/>
      <c r="G87" s="68"/>
      <c r="H87" s="68"/>
      <c r="I87" s="68"/>
      <c r="J87" s="68"/>
      <c r="K87" s="68"/>
      <c r="L87" s="68"/>
      <c r="M87" s="68"/>
      <c r="N87" s="68"/>
      <c r="O87" s="68"/>
      <c r="P87" s="68"/>
      <c r="Q87" s="68"/>
      <c r="R87" s="68"/>
      <c r="S87" s="292"/>
      <c r="T87" s="68"/>
      <c r="U87" s="68"/>
      <c r="V87" s="68"/>
      <c r="W87" s="68"/>
      <c r="X87" s="68"/>
      <c r="Y87" s="207" t="s">
        <v>567</v>
      </c>
      <c r="Z87" s="553"/>
      <c r="AA87" s="554"/>
      <c r="AB87" s="554"/>
      <c r="AC87" s="554"/>
      <c r="AD87" s="554"/>
      <c r="AE87" s="554"/>
      <c r="AF87" s="555"/>
      <c r="AG87" s="23"/>
      <c r="AH87" s="165" t="s">
        <v>197</v>
      </c>
      <c r="AI87" s="3" t="b">
        <f>($Z$87-$F$41)&gt;=0</f>
        <v>1</v>
      </c>
      <c r="AJ87" s="3" t="b">
        <f>($F$43-$Z$87)&gt;=0</f>
        <v>1</v>
      </c>
      <c r="AK87" s="3" t="b">
        <f>Z87&lt;&gt;""</f>
        <v>0</v>
      </c>
      <c r="AP87" s="315" t="str">
        <f>IF(AND(AK87,AI87,AJ87),"OK","NG")</f>
        <v>NG</v>
      </c>
      <c r="AQ87" s="212" t="s">
        <v>550</v>
      </c>
    </row>
    <row r="88" spans="1:53" ht="3.75" customHeight="1" thickBot="1">
      <c r="A88" s="208"/>
      <c r="B88" s="209"/>
      <c r="C88" s="4"/>
      <c r="D88" s="4"/>
      <c r="E88" s="4"/>
      <c r="F88" s="4"/>
      <c r="G88" s="4"/>
      <c r="H88" s="4"/>
      <c r="I88" s="4"/>
      <c r="J88" s="4"/>
      <c r="K88" s="4"/>
      <c r="L88" s="4"/>
      <c r="M88" s="4"/>
      <c r="N88" s="4"/>
      <c r="O88" s="4"/>
      <c r="P88" s="4"/>
      <c r="Q88" s="4"/>
      <c r="R88" s="4"/>
      <c r="S88" s="4"/>
      <c r="T88" s="4"/>
      <c r="U88" s="4"/>
      <c r="V88" s="4"/>
      <c r="W88" s="4"/>
      <c r="X88" s="4"/>
      <c r="Y88" s="4"/>
      <c r="Z88" s="4"/>
      <c r="AA88" s="4"/>
      <c r="AB88" s="4"/>
      <c r="AC88" s="4"/>
      <c r="AD88" s="4"/>
      <c r="AE88" s="4"/>
      <c r="AF88" s="26"/>
      <c r="AG88" s="23"/>
      <c r="AH88" s="210"/>
      <c r="AI88" s="210"/>
      <c r="AJ88" s="132"/>
      <c r="AK88" s="132"/>
      <c r="AL88" s="132"/>
      <c r="AM88" s="132"/>
      <c r="AN88" s="132"/>
      <c r="AO88" s="132"/>
      <c r="AQ88" s="132"/>
      <c r="AR88" s="132"/>
      <c r="AS88" s="132"/>
      <c r="AT88" s="132"/>
      <c r="AU88" s="132"/>
      <c r="AV88" s="132"/>
      <c r="AW88" s="132"/>
      <c r="AX88" s="132"/>
      <c r="AY88" s="132"/>
      <c r="AZ88" s="132"/>
      <c r="BA88" s="132"/>
    </row>
    <row r="89" spans="1:53" s="132" customFormat="1" ht="11.45" customHeight="1">
      <c r="A89" s="526" t="str">
        <f>'【入力用】入力用フォーム '!$C$6&amp;" "&amp;MID('【入力用】入力用フォーム '!C7,1,1000)&amp;'【入力用】入力用フォーム '!$C$8</f>
        <v xml:space="preserve"> </v>
      </c>
      <c r="B89" s="526"/>
      <c r="C89" s="526"/>
      <c r="D89" s="526"/>
      <c r="E89" s="526"/>
      <c r="F89" s="526"/>
      <c r="G89" s="526"/>
      <c r="H89" s="526"/>
      <c r="I89" s="526"/>
      <c r="J89" s="526"/>
      <c r="K89" s="526"/>
      <c r="L89" s="526"/>
      <c r="M89" s="526"/>
      <c r="N89" s="526"/>
      <c r="O89" s="526"/>
      <c r="P89" s="526"/>
      <c r="Q89" s="526"/>
      <c r="R89" s="526"/>
      <c r="S89" s="526"/>
      <c r="T89" s="526"/>
      <c r="U89" s="526"/>
      <c r="V89" s="526"/>
      <c r="W89" s="526"/>
      <c r="X89" s="526"/>
      <c r="Y89" s="526"/>
      <c r="Z89" s="526"/>
      <c r="AA89" s="526"/>
      <c r="AB89" s="526"/>
      <c r="AC89" s="526"/>
      <c r="AD89" s="526"/>
      <c r="AE89" s="526"/>
      <c r="AF89" s="526"/>
      <c r="AG89" s="222"/>
      <c r="AH89" s="68"/>
      <c r="AI89" s="3"/>
      <c r="AJ89" s="3" t="str">
        <f>IF(AJ88=TRUE,"製作技術者",IF(AJ88=FALSE,""))</f>
        <v/>
      </c>
      <c r="AK89" s="3"/>
      <c r="AL89" s="3"/>
      <c r="AM89" s="3"/>
      <c r="AN89" s="3"/>
      <c r="AO89" s="3"/>
      <c r="AP89" s="211" t="str">
        <f>IF(AND(AP12="OK",AP21="OK",AP34="OK",AP46="OK",AP55="OK",AP59="OK",AP69="OK",AP71="OK",AP75="OK",AP85="OK",AP87="OK"),"OK","※未入力の項目があります")</f>
        <v>※未入力の項目があります</v>
      </c>
      <c r="AQ89" s="3"/>
      <c r="AR89" s="3"/>
      <c r="AS89" s="3"/>
      <c r="AT89" s="3"/>
      <c r="AU89" s="3"/>
      <c r="AV89" s="3"/>
      <c r="AW89" s="3"/>
      <c r="AX89" s="3"/>
      <c r="AY89" s="3"/>
      <c r="AZ89" s="3"/>
      <c r="BA89" s="3"/>
    </row>
    <row r="90" spans="1:53" ht="18.75" customHeight="1">
      <c r="AH90" s="68"/>
    </row>
    <row r="91" spans="1:53" ht="18.75" customHeight="1">
      <c r="AH91" s="68"/>
      <c r="AI91" s="68"/>
    </row>
    <row r="92" spans="1:53" ht="14.25" customHeight="1">
      <c r="AI92" s="68"/>
    </row>
    <row r="93" spans="1:53" ht="18.75" customHeight="1"/>
    <row r="94" spans="1:53" ht="18.75" customHeight="1"/>
    <row r="95" spans="1:53" ht="14.25" customHeight="1">
      <c r="AL95" s="3" t="b">
        <v>1</v>
      </c>
    </row>
    <row r="96" spans="1:53" ht="18.75" customHeight="1">
      <c r="AH96" s="68"/>
      <c r="AL96" s="3" t="str">
        <f>IF(AL95=TRUE,"その他",IF(AL95=FALSE,""))</f>
        <v>その他</v>
      </c>
    </row>
    <row r="97" spans="34:36" ht="18.75" customHeight="1"/>
    <row r="98" spans="34:36" ht="5.0999999999999996" customHeight="1"/>
    <row r="99" spans="34:36" ht="18.75" customHeight="1"/>
    <row r="100" spans="34:36" ht="5.0999999999999996" customHeight="1"/>
    <row r="101" spans="34:36" ht="18" customHeight="1"/>
    <row r="102" spans="34:36" ht="18" customHeight="1"/>
    <row r="103" spans="34:36" ht="18" customHeight="1"/>
    <row r="104" spans="34:36" ht="18" customHeight="1"/>
    <row r="105" spans="34:36" ht="19.5" customHeight="1"/>
    <row r="106" spans="34:36" ht="20.25" customHeight="1"/>
    <row r="107" spans="34:36" ht="18.75" customHeight="1"/>
    <row r="108" spans="34:36" ht="14.25" customHeight="1"/>
    <row r="109" spans="34:36" ht="14.25" customHeight="1">
      <c r="AH109" s="6"/>
      <c r="AI109" s="3" t="b">
        <v>0</v>
      </c>
      <c r="AJ109" s="3" t="b">
        <v>0</v>
      </c>
    </row>
    <row r="110" spans="34:36" ht="14.25" customHeight="1">
      <c r="AI110" s="3" t="str">
        <f>IF(AI109=TRUE,"MDｒ",IF(AI109=FALSE,""))</f>
        <v/>
      </c>
      <c r="AJ110" s="3" t="str">
        <f>IF(AJ109=TRUE,"PO",IF(AJ109=FALSE,""))</f>
        <v/>
      </c>
    </row>
    <row r="111" spans="34:36" ht="18" customHeight="1"/>
    <row r="112" spans="34:36" ht="18" customHeight="1">
      <c r="AI112" s="3" t="str">
        <f>CONCATENATE(AI110,AJ110,AK132,AL131,AM131)</f>
        <v/>
      </c>
      <c r="AJ112" s="6"/>
    </row>
    <row r="113" spans="42:42" ht="4.5" customHeight="1"/>
    <row r="114" spans="42:42" ht="14.25" customHeight="1"/>
    <row r="115" spans="42:42" ht="9" customHeight="1"/>
    <row r="116" spans="42:42" ht="17.25" customHeight="1">
      <c r="AP116" s="68"/>
    </row>
    <row r="117" spans="42:42" ht="17.25" customHeight="1"/>
    <row r="118" spans="42:42" ht="17.25" customHeight="1">
      <c r="AP118" s="45"/>
    </row>
    <row r="119" spans="42:42" ht="17.25" customHeight="1"/>
    <row r="120" spans="42:42" ht="15.75" customHeight="1"/>
    <row r="121" spans="42:42" ht="14.25" customHeight="1"/>
    <row r="122" spans="42:42" ht="14.25" customHeight="1"/>
    <row r="123" spans="42:42" ht="13.9" customHeight="1"/>
    <row r="124" spans="42:42" ht="14.25" customHeight="1"/>
    <row r="125" spans="42:42" ht="14.25" customHeight="1"/>
    <row r="126" spans="42:42" ht="14.25" customHeight="1"/>
    <row r="127" spans="42:42" ht="14.25" customHeight="1"/>
    <row r="128" spans="42:42" ht="14.25" customHeight="1"/>
    <row r="129" spans="1:60" ht="27" customHeight="1"/>
    <row r="130" spans="1:60" ht="11.25" customHeight="1">
      <c r="AL130" s="3" t="b">
        <v>0</v>
      </c>
      <c r="AM130" s="3" t="b">
        <v>0</v>
      </c>
      <c r="AT130" s="6"/>
      <c r="AU130" s="6"/>
      <c r="AV130" s="6"/>
      <c r="AW130" s="6"/>
      <c r="AX130" s="6"/>
      <c r="AY130" s="6"/>
      <c r="AZ130" s="6"/>
      <c r="BA130" s="6"/>
    </row>
    <row r="131" spans="1:60" s="6" customFormat="1" ht="15" customHeight="1">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c r="AH131" s="3"/>
      <c r="AI131" s="3"/>
      <c r="AJ131" s="3"/>
      <c r="AK131" s="3" t="b">
        <v>0</v>
      </c>
      <c r="AL131" s="3" t="str">
        <f>IF(AL130=TRUE,"OT",IF(AL130=FALSE,""))</f>
        <v/>
      </c>
      <c r="AM131" s="3" t="str">
        <f>IF(AM130=TRUE,"その他",IF(AM130=FALSE,""))</f>
        <v/>
      </c>
      <c r="AN131" s="3"/>
      <c r="AO131" s="3"/>
      <c r="AP131" s="3"/>
      <c r="AQ131" s="3"/>
      <c r="AR131" s="3"/>
      <c r="AS131" s="3"/>
      <c r="AT131" s="3"/>
      <c r="AU131" s="3"/>
      <c r="AV131" s="3"/>
      <c r="AW131" s="3"/>
      <c r="AX131" s="3"/>
      <c r="AY131" s="3"/>
      <c r="AZ131" s="3"/>
      <c r="BA131" s="3"/>
    </row>
    <row r="132" spans="1:60">
      <c r="AK132" s="3" t="str">
        <f>IF(AK131=TRUE,"PT",IF(AK131=FALSE,""))</f>
        <v/>
      </c>
      <c r="AQ132" s="6"/>
      <c r="AR132" s="6"/>
      <c r="AS132" s="6"/>
    </row>
    <row r="133" spans="1:60">
      <c r="AP133" s="6"/>
    </row>
    <row r="134" spans="1:60" ht="3.75" customHeight="1">
      <c r="AK134" s="6"/>
    </row>
    <row r="136" spans="1:60" ht="3.75" customHeight="1"/>
    <row r="137" spans="1:60">
      <c r="BH137" s="3">
        <v>1</v>
      </c>
    </row>
    <row r="138" spans="1:60">
      <c r="BH138" s="3">
        <v>2</v>
      </c>
    </row>
    <row r="150" ht="4.5" customHeight="1"/>
    <row r="152" ht="5.25" customHeight="1"/>
  </sheetData>
  <sheetProtection password="A1F5" sheet="1" sort="0" autoFilter="0"/>
  <mergeCells count="123">
    <mergeCell ref="O6:S6"/>
    <mergeCell ref="C8:E8"/>
    <mergeCell ref="C17:F17"/>
    <mergeCell ref="G15:O15"/>
    <mergeCell ref="G14:O14"/>
    <mergeCell ref="G13:O13"/>
    <mergeCell ref="B10:E10"/>
    <mergeCell ref="B9:H9"/>
    <mergeCell ref="K11:M11"/>
    <mergeCell ref="D11:F11"/>
    <mergeCell ref="B13:B17"/>
    <mergeCell ref="AP1:AP2"/>
    <mergeCell ref="H12:AF12"/>
    <mergeCell ref="R11:T11"/>
    <mergeCell ref="Y11:AF11"/>
    <mergeCell ref="J32:Q32"/>
    <mergeCell ref="C22:AF22"/>
    <mergeCell ref="R25:AF25"/>
    <mergeCell ref="R26:AF26"/>
    <mergeCell ref="J29:Q29"/>
    <mergeCell ref="C26:I26"/>
    <mergeCell ref="C13:F13"/>
    <mergeCell ref="C14:F14"/>
    <mergeCell ref="C15:F15"/>
    <mergeCell ref="C16:F16"/>
    <mergeCell ref="P13:AF13"/>
    <mergeCell ref="P14:AF21"/>
    <mergeCell ref="G17:O17"/>
    <mergeCell ref="G16:O16"/>
    <mergeCell ref="J2:AF2"/>
    <mergeCell ref="A4:G4"/>
    <mergeCell ref="H4:O4"/>
    <mergeCell ref="P4:W4"/>
    <mergeCell ref="B18:B35"/>
    <mergeCell ref="A11:A35"/>
    <mergeCell ref="A39:A56"/>
    <mergeCell ref="G18:O18"/>
    <mergeCell ref="G19:O19"/>
    <mergeCell ref="C18:F18"/>
    <mergeCell ref="C19:F19"/>
    <mergeCell ref="C34:I34"/>
    <mergeCell ref="J25:Q25"/>
    <mergeCell ref="J26:Q26"/>
    <mergeCell ref="C21:O21"/>
    <mergeCell ref="C20:O20"/>
    <mergeCell ref="K41:S44"/>
    <mergeCell ref="K45:S45"/>
    <mergeCell ref="B37:K38"/>
    <mergeCell ref="F45:J45"/>
    <mergeCell ref="A36:AF36"/>
    <mergeCell ref="AD37:AF38"/>
    <mergeCell ref="C25:I25"/>
    <mergeCell ref="C27:I27"/>
    <mergeCell ref="C28:I28"/>
    <mergeCell ref="C29:I29"/>
    <mergeCell ref="C30:I30"/>
    <mergeCell ref="C31:I31"/>
    <mergeCell ref="C32:I32"/>
    <mergeCell ref="C33:I33"/>
    <mergeCell ref="A89:AF89"/>
    <mergeCell ref="O74:S74"/>
    <mergeCell ref="H58:L58"/>
    <mergeCell ref="O58:S58"/>
    <mergeCell ref="W74:AF74"/>
    <mergeCell ref="M73:AF73"/>
    <mergeCell ref="W58:AF58"/>
    <mergeCell ref="H59:AF59"/>
    <mergeCell ref="H73:K73"/>
    <mergeCell ref="A57:A72"/>
    <mergeCell ref="B73:D76"/>
    <mergeCell ref="A73:A87"/>
    <mergeCell ref="M57:AF57"/>
    <mergeCell ref="H74:L74"/>
    <mergeCell ref="H75:AF75"/>
    <mergeCell ref="H76:T76"/>
    <mergeCell ref="Z71:AF71"/>
    <mergeCell ref="B67:AF67"/>
    <mergeCell ref="B57:D60"/>
    <mergeCell ref="H57:K57"/>
    <mergeCell ref="X76:AF76"/>
    <mergeCell ref="Z87:AF87"/>
    <mergeCell ref="B68:AF69"/>
    <mergeCell ref="B78:AF79"/>
    <mergeCell ref="AP3:AP9"/>
    <mergeCell ref="J34:Q34"/>
    <mergeCell ref="C24:AF24"/>
    <mergeCell ref="F46:AF46"/>
    <mergeCell ref="F41:J42"/>
    <mergeCell ref="J30:Q30"/>
    <mergeCell ref="J31:Q31"/>
    <mergeCell ref="T41:AF44"/>
    <mergeCell ref="R30:AF30"/>
    <mergeCell ref="R31:AF31"/>
    <mergeCell ref="R32:AF32"/>
    <mergeCell ref="R33:AF33"/>
    <mergeCell ref="R34:AF34"/>
    <mergeCell ref="J27:Q27"/>
    <mergeCell ref="J28:Q28"/>
    <mergeCell ref="J33:Q33"/>
    <mergeCell ref="Y6:AA6"/>
    <mergeCell ref="M8:O8"/>
    <mergeCell ref="X8:Z8"/>
    <mergeCell ref="R27:AF27"/>
    <mergeCell ref="R28:AF28"/>
    <mergeCell ref="R29:AF29"/>
    <mergeCell ref="X4:AF4"/>
    <mergeCell ref="E6:I6"/>
    <mergeCell ref="B81:AF82"/>
    <mergeCell ref="B84:AF85"/>
    <mergeCell ref="B40:AF40"/>
    <mergeCell ref="B48:AF49"/>
    <mergeCell ref="B51:AF52"/>
    <mergeCell ref="B54:AF55"/>
    <mergeCell ref="B62:AF63"/>
    <mergeCell ref="B65:AF66"/>
    <mergeCell ref="B41:E42"/>
    <mergeCell ref="B43:E44"/>
    <mergeCell ref="B45:E45"/>
    <mergeCell ref="H60:T60"/>
    <mergeCell ref="X60:AF60"/>
    <mergeCell ref="F43:J44"/>
    <mergeCell ref="T45:AF45"/>
    <mergeCell ref="B46:E46"/>
  </mergeCells>
  <phoneticPr fontId="19"/>
  <conditionalFormatting sqref="C21:O21">
    <cfRule type="expression" dxfId="265" priority="99">
      <formula>ISERROR($AI$22)</formula>
    </cfRule>
  </conditionalFormatting>
  <conditionalFormatting sqref="C8:E8 B9:H9">
    <cfRule type="expression" dxfId="264" priority="119">
      <formula xml:space="preserve"> 90&gt;$C$8</formula>
    </cfRule>
  </conditionalFormatting>
  <conditionalFormatting sqref="G14:O14">
    <cfRule type="expression" dxfId="263" priority="109">
      <formula>ISERROR($AI$18)</formula>
    </cfRule>
  </conditionalFormatting>
  <conditionalFormatting sqref="G15:O15">
    <cfRule type="expression" dxfId="262" priority="107">
      <formula>ISERROR($AI$19)</formula>
    </cfRule>
  </conditionalFormatting>
  <conditionalFormatting sqref="G17:O17">
    <cfRule type="expression" dxfId="261" priority="100">
      <formula>$C$17="活動度："</formula>
    </cfRule>
    <cfRule type="expression" dxfId="260" priority="105">
      <formula>$C$17&amp;$G$17&lt;&gt;""</formula>
    </cfRule>
    <cfRule type="expression" dxfId="259" priority="106">
      <formula>$C$17&lt;&gt;"活動度："</formula>
    </cfRule>
  </conditionalFormatting>
  <conditionalFormatting sqref="M8:O8 J9:R9">
    <cfRule type="expression" dxfId="258" priority="118">
      <formula>90&gt;$M$8</formula>
    </cfRule>
  </conditionalFormatting>
  <conditionalFormatting sqref="Y6:AA6">
    <cfRule type="expression" dxfId="257" priority="120">
      <formula>90&gt;$Y$6</formula>
    </cfRule>
  </conditionalFormatting>
  <conditionalFormatting sqref="X8:Z8 U9:AG9">
    <cfRule type="expression" dxfId="256" priority="117">
      <formula>90&gt;$X$8</formula>
    </cfRule>
  </conditionalFormatting>
  <conditionalFormatting sqref="X76:AF76 H76:T76">
    <cfRule type="expression" dxfId="255" priority="95">
      <formula>$AK$60="CAUTION"</formula>
    </cfRule>
  </conditionalFormatting>
  <conditionalFormatting sqref="J2:AG2">
    <cfRule type="expression" dxfId="254" priority="94">
      <formula>"申請日"=LEFT($J$2,3)</formula>
    </cfRule>
  </conditionalFormatting>
  <conditionalFormatting sqref="AP12">
    <cfRule type="expression" dxfId="253" priority="92">
      <formula>$AP$12="NG"</formula>
    </cfRule>
  </conditionalFormatting>
  <conditionalFormatting sqref="AP21">
    <cfRule type="expression" dxfId="252" priority="91">
      <formula>$AP$21="NG"</formula>
    </cfRule>
  </conditionalFormatting>
  <conditionalFormatting sqref="AP46">
    <cfRule type="expression" dxfId="251" priority="90">
      <formula>$AP$46="NG"</formula>
    </cfRule>
  </conditionalFormatting>
  <conditionalFormatting sqref="AP55">
    <cfRule type="expression" dxfId="250" priority="89">
      <formula>$AP$55="NG"</formula>
    </cfRule>
  </conditionalFormatting>
  <conditionalFormatting sqref="AP59">
    <cfRule type="expression" dxfId="249" priority="88">
      <formula>$AP$59="NG"</formula>
    </cfRule>
  </conditionalFormatting>
  <conditionalFormatting sqref="AP69">
    <cfRule type="expression" dxfId="248" priority="87">
      <formula>$AP$69="NG"</formula>
    </cfRule>
  </conditionalFormatting>
  <conditionalFormatting sqref="AP75">
    <cfRule type="expression" dxfId="247" priority="85">
      <formula>$AP$75="NG"</formula>
    </cfRule>
  </conditionalFormatting>
  <conditionalFormatting sqref="AP85">
    <cfRule type="expression" dxfId="246" priority="84">
      <formula>$AP$85="NG"</formula>
    </cfRule>
  </conditionalFormatting>
  <conditionalFormatting sqref="AP87">
    <cfRule type="expression" dxfId="245" priority="82">
      <formula>$AP$87="NG"</formula>
    </cfRule>
  </conditionalFormatting>
  <conditionalFormatting sqref="AK60 AP60">
    <cfRule type="expression" dxfId="244" priority="78">
      <formula>$AK$60="CAUTION"</formula>
    </cfRule>
  </conditionalFormatting>
  <conditionalFormatting sqref="AH57:AH60">
    <cfRule type="expression" dxfId="243" priority="73">
      <formula>AND($H$60&lt;&gt;"",$X$60&lt;&gt;"")</formula>
    </cfRule>
  </conditionalFormatting>
  <conditionalFormatting sqref="AH13:AH17 AH21">
    <cfRule type="expression" dxfId="242" priority="70">
      <formula>$AP$21="NG"</formula>
    </cfRule>
  </conditionalFormatting>
  <conditionalFormatting sqref="AH11:AH12">
    <cfRule type="expression" dxfId="241" priority="69">
      <formula>$AP$12="NG"</formula>
    </cfRule>
  </conditionalFormatting>
  <conditionalFormatting sqref="AH73:AH76">
    <cfRule type="expression" dxfId="240" priority="68">
      <formula>$AP$75="NG"</formula>
    </cfRule>
  </conditionalFormatting>
  <conditionalFormatting sqref="AP89 AP3 AP10">
    <cfRule type="expression" dxfId="239" priority="64">
      <formula>$AP$89="OK"</formula>
    </cfRule>
  </conditionalFormatting>
  <conditionalFormatting sqref="H60:T60">
    <cfRule type="expression" dxfId="238" priority="150">
      <formula>$AK$60="CAUTION"</formula>
    </cfRule>
  </conditionalFormatting>
  <conditionalFormatting sqref="AP34">
    <cfRule type="expression" dxfId="237" priority="62">
      <formula>$AP$34="NG"</formula>
    </cfRule>
  </conditionalFormatting>
  <conditionalFormatting sqref="AH87">
    <cfRule type="expression" dxfId="236" priority="151">
      <formula>$AP$87="NG"</formula>
    </cfRule>
  </conditionalFormatting>
  <conditionalFormatting sqref="AH40:AH46">
    <cfRule type="expression" dxfId="235" priority="152">
      <formula>$AP$46="NG"</formula>
    </cfRule>
  </conditionalFormatting>
  <conditionalFormatting sqref="AH23 AH26:AH34">
    <cfRule type="expression" dxfId="234" priority="61">
      <formula>$AP$34="NG"</formula>
    </cfRule>
  </conditionalFormatting>
  <conditionalFormatting sqref="AH76">
    <cfRule type="expression" dxfId="233" priority="59">
      <formula>AND($H$76&lt;&gt;"",$X$76&lt;&gt;"")</formula>
    </cfRule>
  </conditionalFormatting>
  <conditionalFormatting sqref="AH85">
    <cfRule type="expression" dxfId="232" priority="58">
      <formula>$B$84&lt;&gt;""</formula>
    </cfRule>
  </conditionalFormatting>
  <conditionalFormatting sqref="AH40">
    <cfRule type="expression" dxfId="231" priority="42">
      <formula>$AK$39=TRUE</formula>
    </cfRule>
  </conditionalFormatting>
  <conditionalFormatting sqref="AH73">
    <cfRule type="expression" dxfId="230" priority="56">
      <formula>AND($H$73&lt;&gt;"",$M$73&lt;&gt;"")</formula>
    </cfRule>
  </conditionalFormatting>
  <conditionalFormatting sqref="AH74">
    <cfRule type="expression" dxfId="229" priority="55">
      <formula>$H$74&lt;&gt;""</formula>
    </cfRule>
  </conditionalFormatting>
  <conditionalFormatting sqref="AH75">
    <cfRule type="expression" dxfId="228" priority="54">
      <formula>$H$75&lt;&gt;""</formula>
    </cfRule>
  </conditionalFormatting>
  <conditionalFormatting sqref="AH78:AH79">
    <cfRule type="expression" dxfId="227" priority="53">
      <formula>$B$78&lt;&gt;""</formula>
    </cfRule>
  </conditionalFormatting>
  <conditionalFormatting sqref="AH81:AH82">
    <cfRule type="expression" dxfId="226" priority="52">
      <formula>$B$81&lt;&gt;""</formula>
    </cfRule>
  </conditionalFormatting>
  <conditionalFormatting sqref="AH57">
    <cfRule type="expression" dxfId="225" priority="51">
      <formula>AND($H$57&lt;&gt;"",$M$57&lt;&gt;"")</formula>
    </cfRule>
  </conditionalFormatting>
  <conditionalFormatting sqref="AH58">
    <cfRule type="expression" dxfId="224" priority="50">
      <formula>$H$58&lt;&gt;""</formula>
    </cfRule>
  </conditionalFormatting>
  <conditionalFormatting sqref="AH59">
    <cfRule type="expression" dxfId="223" priority="49">
      <formula>$H$59&lt;&gt;""</formula>
    </cfRule>
  </conditionalFormatting>
  <conditionalFormatting sqref="AH62:AH63">
    <cfRule type="expression" dxfId="222" priority="48">
      <formula>$B$62&lt;&gt;""</formula>
    </cfRule>
  </conditionalFormatting>
  <conditionalFormatting sqref="AH65:AH66">
    <cfRule type="expression" dxfId="221" priority="47">
      <formula>$B$65&lt;&gt;""</formula>
    </cfRule>
  </conditionalFormatting>
  <conditionalFormatting sqref="AH68:AH69">
    <cfRule type="expression" dxfId="220" priority="46">
      <formula>$B$68&lt;&gt;""</formula>
    </cfRule>
  </conditionalFormatting>
  <conditionalFormatting sqref="AH48:AH49">
    <cfRule type="expression" dxfId="219" priority="45">
      <formula>$B$48&lt;&gt;""</formula>
    </cfRule>
  </conditionalFormatting>
  <conditionalFormatting sqref="AH51:AH52">
    <cfRule type="expression" dxfId="218" priority="44">
      <formula>$B$51&lt;&gt;""</formula>
    </cfRule>
  </conditionalFormatting>
  <conditionalFormatting sqref="AH54:AH55">
    <cfRule type="expression" dxfId="217" priority="43">
      <formula>$B$54&lt;&gt;""</formula>
    </cfRule>
  </conditionalFormatting>
  <conditionalFormatting sqref="AH41:AH42">
    <cfRule type="expression" dxfId="216" priority="41">
      <formula>$F$41&lt;&gt;""</formula>
    </cfRule>
  </conditionalFormatting>
  <conditionalFormatting sqref="AH43:AH44">
    <cfRule type="expression" dxfId="215" priority="40">
      <formula>$F$43&lt;&gt;""</formula>
    </cfRule>
  </conditionalFormatting>
  <conditionalFormatting sqref="AH45">
    <cfRule type="expression" dxfId="214" priority="39">
      <formula>AND($F$45&lt;&gt;"",$T$45&lt;&gt;"")</formula>
    </cfRule>
  </conditionalFormatting>
  <conditionalFormatting sqref="AH46">
    <cfRule type="expression" dxfId="213" priority="38">
      <formula>$F$46&lt;&gt;""</formula>
    </cfRule>
  </conditionalFormatting>
  <conditionalFormatting sqref="AH23">
    <cfRule type="expression" dxfId="212" priority="37">
      <formula>$AK$22&lt;&gt;""</formula>
    </cfRule>
  </conditionalFormatting>
  <conditionalFormatting sqref="AH26:AH34">
    <cfRule type="expression" dxfId="211" priority="34">
      <formula>OR(AND($AK$22="",$C$26&amp;$J$26&amp;$R$26=""),AMD($AK$22=2,$C$26&amp;$J$26&amp;$R$26&lt;&gt;""+$AI$26))</formula>
    </cfRule>
  </conditionalFormatting>
  <conditionalFormatting sqref="AH21">
    <cfRule type="expression" dxfId="210" priority="33">
      <formula>$C$21&lt;&gt;""</formula>
    </cfRule>
  </conditionalFormatting>
  <conditionalFormatting sqref="AH13">
    <cfRule type="expression" dxfId="209" priority="32">
      <formula>$G$13&lt;&gt;""</formula>
    </cfRule>
  </conditionalFormatting>
  <conditionalFormatting sqref="AH14">
    <cfRule type="expression" dxfId="208" priority="31">
      <formula>$G$14&lt;&gt;""</formula>
    </cfRule>
  </conditionalFormatting>
  <conditionalFormatting sqref="AH15">
    <cfRule type="expression" dxfId="207" priority="10">
      <formula>ISERROR($AI$19)</formula>
    </cfRule>
    <cfRule type="expression" dxfId="206" priority="30">
      <formula>$G$15&lt;&gt;""</formula>
    </cfRule>
  </conditionalFormatting>
  <conditionalFormatting sqref="AH16">
    <cfRule type="expression" dxfId="205" priority="29">
      <formula>$G$16&lt;&gt;""</formula>
    </cfRule>
  </conditionalFormatting>
  <conditionalFormatting sqref="AH11">
    <cfRule type="expression" dxfId="204" priority="28">
      <formula>AND($D$11&lt;&gt;"",$K$11&lt;&gt;"",$R$11&lt;&gt;"",$Y$11&lt;&gt;"")</formula>
    </cfRule>
  </conditionalFormatting>
  <conditionalFormatting sqref="AH12">
    <cfRule type="expression" dxfId="203" priority="27">
      <formula>$H$12&lt;&gt;""</formula>
    </cfRule>
  </conditionalFormatting>
  <conditionalFormatting sqref="AH54:AH55 AH48:AH49 AH51:AH52">
    <cfRule type="expression" dxfId="202" priority="153">
      <formula>$AP$55="NG"</formula>
    </cfRule>
  </conditionalFormatting>
  <conditionalFormatting sqref="AH57:AH60 AH62:AH63 AH65:AH66 AH68:AH69">
    <cfRule type="expression" dxfId="201" priority="154">
      <formula>$AP$69="NG"</formula>
    </cfRule>
  </conditionalFormatting>
  <conditionalFormatting sqref="AH78:AH79 AH81:AH82 AH84:AH85">
    <cfRule type="expression" dxfId="200" priority="155">
      <formula>$AP$85="NG"</formula>
    </cfRule>
  </conditionalFormatting>
  <conditionalFormatting sqref="AP11">
    <cfRule type="expression" dxfId="199" priority="26">
      <formula>$AP$12&lt;&gt;"OK"</formula>
    </cfRule>
  </conditionalFormatting>
  <conditionalFormatting sqref="AP20">
    <cfRule type="expression" dxfId="198" priority="25">
      <formula>$AP$21&lt;&gt;"OK"</formula>
    </cfRule>
  </conditionalFormatting>
  <conditionalFormatting sqref="AP33">
    <cfRule type="expression" dxfId="197" priority="24">
      <formula>$AP$34&lt;&gt;"OK"</formula>
    </cfRule>
  </conditionalFormatting>
  <conditionalFormatting sqref="AP45:AV45">
    <cfRule type="expression" dxfId="196" priority="23">
      <formula>$AP$46&lt;&gt;"OK"</formula>
    </cfRule>
  </conditionalFormatting>
  <conditionalFormatting sqref="AP54">
    <cfRule type="expression" dxfId="195" priority="22">
      <formula>$AP$55&lt;&gt;"OK"</formula>
    </cfRule>
  </conditionalFormatting>
  <conditionalFormatting sqref="AP58">
    <cfRule type="expression" dxfId="194" priority="21">
      <formula>$AP$59&lt;&gt;"OK"</formula>
    </cfRule>
  </conditionalFormatting>
  <conditionalFormatting sqref="AP68">
    <cfRule type="expression" dxfId="193" priority="20">
      <formula>$AP$69&lt;&gt;"OK"</formula>
    </cfRule>
  </conditionalFormatting>
  <conditionalFormatting sqref="AP74">
    <cfRule type="expression" dxfId="192" priority="19">
      <formula>$AP$75&lt;&gt;"OK"</formula>
    </cfRule>
  </conditionalFormatting>
  <conditionalFormatting sqref="AP84">
    <cfRule type="expression" dxfId="191" priority="18">
      <formula>$AP$85&lt;&gt;"OK"</formula>
    </cfRule>
  </conditionalFormatting>
  <conditionalFormatting sqref="AQ87">
    <cfRule type="expression" dxfId="190" priority="17">
      <formula>$AP$87&lt;&gt;"OK"</formula>
    </cfRule>
  </conditionalFormatting>
  <conditionalFormatting sqref="AQ71">
    <cfRule type="expression" dxfId="189" priority="16">
      <formula>$AP$71&lt;&gt;"OK"</formula>
    </cfRule>
  </conditionalFormatting>
  <conditionalFormatting sqref="AJ10">
    <cfRule type="expression" dxfId="188" priority="14">
      <formula>ISERROR($AK$10)</formula>
    </cfRule>
  </conditionalFormatting>
  <conditionalFormatting sqref="AK10">
    <cfRule type="expression" dxfId="187" priority="13">
      <formula>ISERROR($AK$10)</formula>
    </cfRule>
  </conditionalFormatting>
  <conditionalFormatting sqref="AH17">
    <cfRule type="expression" dxfId="186" priority="11">
      <formula>$C$17&amp;$G$17=""</formula>
    </cfRule>
  </conditionalFormatting>
  <conditionalFormatting sqref="X60:AF60">
    <cfRule type="expression" dxfId="185" priority="93">
      <formula>$AK$60="CAUTION"</formula>
    </cfRule>
  </conditionalFormatting>
  <conditionalFormatting sqref="Z71:AF71">
    <cfRule type="expression" dxfId="184" priority="3">
      <formula>IF($Z$71=0,0,($Z$71-$F$41)&lt;0)</formula>
    </cfRule>
    <cfRule type="expression" dxfId="183" priority="7">
      <formula>IF($Z$71=0,0,($F$43-$Z$71)&lt;0)</formula>
    </cfRule>
  </conditionalFormatting>
  <conditionalFormatting sqref="Z87:AF87">
    <cfRule type="expression" dxfId="182" priority="2">
      <formula>IF($Z$87=0,0,($Z$87-$F$41)&lt;0)</formula>
    </cfRule>
    <cfRule type="expression" dxfId="181" priority="6">
      <formula>IF($Z$87=0,0,($F$43-$Z$87)&lt;0)</formula>
    </cfRule>
  </conditionalFormatting>
  <conditionalFormatting sqref="F41:J42">
    <cfRule type="expression" dxfId="180" priority="5">
      <formula>($F$43-$F$41)&lt;=0</formula>
    </cfRule>
  </conditionalFormatting>
  <conditionalFormatting sqref="F43:J44">
    <cfRule type="expression" dxfId="179" priority="4">
      <formula>($F$43-$F$41)&lt;=0</formula>
    </cfRule>
  </conditionalFormatting>
  <conditionalFormatting sqref="AP71">
    <cfRule type="expression" dxfId="178" priority="1">
      <formula>$AP$71="NG"</formula>
    </cfRule>
  </conditionalFormatting>
  <dataValidations xWindow="467" yWindow="482" count="12">
    <dataValidation allowBlank="1" showErrorMessage="1" sqref="E6:I6 O6:S6"/>
    <dataValidation type="whole" operator="greaterThan" allowBlank="1" showErrorMessage="1" errorTitle="フィールドテスト評価不足" error="フィールドテストの期間が不足しています。" promptTitle="フィールドテストの期間が不足しています。" prompt="フィールドテストの期間が不足しています。" sqref="Y6:AA6">
      <formula1>89</formula1>
    </dataValidation>
    <dataValidation allowBlank="1" showInputMessage="1" showErrorMessage="1" promptTitle="月日の入力方法" prompt="####/##/##" sqref="Z87:AF87 Z71:AF71 F43 F41"/>
    <dataValidation type="list" allowBlank="1" showInputMessage="1" showErrorMessage="1" prompt="プルダウンメニューから該当するものを選択してください。" sqref="F45">
      <formula1>"　,毎日,6日/1週間,5日/1週間,4日/1週間,3日/1週間,2日/1週間,1日/1週間"</formula1>
    </dataValidation>
    <dataValidation type="list" allowBlank="1" showInputMessage="1" showErrorMessage="1" prompt="メニューから該当するものを選択してください。" sqref="G16">
      <formula1>"　,毎日,6日/1週間,5日/1週間,4日/1週間,3日/1週間,2日/1週間,1日/1週間"</formula1>
    </dataValidation>
    <dataValidation type="list" allowBlank="1" showInputMessage="1" showErrorMessage="1" sqref="B13:B17">
      <formula1>"日常使用している補装具,初めての補装具使用"</formula1>
    </dataValidation>
    <dataValidation type="list" allowBlank="1" showInputMessage="1" showErrorMessage="1" sqref="X60:AF60">
      <formula1>"義肢装具士,製作技術者"</formula1>
    </dataValidation>
    <dataValidation type="list" allowBlank="1" showInputMessage="1" showErrorMessage="1" sqref="X76:AF76">
      <formula1>"医師,義肢装具士,理学療法士,作業療法士"</formula1>
    </dataValidation>
    <dataValidation allowBlank="1" showInputMessage="1" showErrorMessage="1" prompt="129文字以内でご記入してください。" sqref="B81 B78 B68 B65 B62 B54 B51 B48 B84"/>
    <dataValidation allowBlank="1" showInputMessage="1" showErrorMessage="1" prompt="ハイフンなしの数字7文字を入力してください。_x000a_例_x000a_1111111" sqref="H57:K57"/>
    <dataValidation allowBlank="1" showInputMessage="1" showErrorMessage="1" prompt="被験者、製作担当、フィールドテスト評価者は必ず別の方が行ってください。" sqref="H60:T60 H76:T76"/>
    <dataValidation type="list" allowBlank="1" showInputMessage="1" showErrorMessage="1" prompt="プルダウンメニューから該当するものを選択してください。" sqref="T45:AG45">
      <formula1>"0.5時間未満,0.5時間以上1時間未満,1時間以上3時間未満,3時間以上5時間未満,5時間以上8時間未満,8時間以上"</formula1>
    </dataValidation>
  </dataValidations>
  <hyperlinks>
    <hyperlink ref="AI4" r:id="rId1" display="../%5b新規（株）こころ.xlsx%5d【入力用】入力用フォーム'!$C$6"/>
  </hyperlinks>
  <pageMargins left="0.59055118110236227" right="0.59055118110236227" top="0.39370078740157483" bottom="0.39370078740157483" header="0" footer="0"/>
  <pageSetup paperSize="9" scale="97" orientation="portrait" horizontalDpi="300" verticalDpi="300" r:id="rId2"/>
  <headerFooter alignWithMargins="0"/>
  <rowBreaks count="1" manualBreakCount="1">
    <brk id="36" max="31" man="1"/>
  </rowBreaks>
  <drawing r:id="rId3"/>
  <legacyDrawing r:id="rId4"/>
  <mc:AlternateContent xmlns:mc="http://schemas.openxmlformats.org/markup-compatibility/2006">
    <mc:Choice Requires="x14">
      <controls>
        <mc:AlternateContent xmlns:mc="http://schemas.openxmlformats.org/markup-compatibility/2006">
          <mc:Choice Requires="x14">
            <control shapeId="47107" r:id="rId5" name="Check Box 3">
              <controlPr locked="0" defaultSize="0" autoFill="0" autoLine="0" autoPict="0">
                <anchor moveWithCells="1">
                  <from>
                    <xdr:col>2</xdr:col>
                    <xdr:colOff>152400</xdr:colOff>
                    <xdr:row>38</xdr:row>
                    <xdr:rowOff>85725</xdr:rowOff>
                  </from>
                  <to>
                    <xdr:col>4</xdr:col>
                    <xdr:colOff>114300</xdr:colOff>
                    <xdr:row>40</xdr:row>
                    <xdr:rowOff>123825</xdr:rowOff>
                  </to>
                </anchor>
              </controlPr>
            </control>
          </mc:Choice>
        </mc:AlternateContent>
        <mc:AlternateContent xmlns:mc="http://schemas.openxmlformats.org/markup-compatibility/2006">
          <mc:Choice Requires="x14">
            <control shapeId="47136" r:id="rId6" name="Option Button 32">
              <controlPr locked="0" defaultSize="0" autoFill="0" autoLine="0" autoPict="0">
                <anchor moveWithCells="1">
                  <from>
                    <xdr:col>15</xdr:col>
                    <xdr:colOff>66675</xdr:colOff>
                    <xdr:row>21</xdr:row>
                    <xdr:rowOff>247650</xdr:rowOff>
                  </from>
                  <to>
                    <xdr:col>16</xdr:col>
                    <xdr:colOff>133350</xdr:colOff>
                    <xdr:row>23</xdr:row>
                    <xdr:rowOff>38100</xdr:rowOff>
                  </to>
                </anchor>
              </controlPr>
            </control>
          </mc:Choice>
        </mc:AlternateContent>
        <mc:AlternateContent xmlns:mc="http://schemas.openxmlformats.org/markup-compatibility/2006">
          <mc:Choice Requires="x14">
            <control shapeId="47137" r:id="rId7" name="Option Button 33">
              <controlPr locked="0" defaultSize="0" autoFill="0" autoLine="0" autoPict="0">
                <anchor moveWithCells="1">
                  <from>
                    <xdr:col>23</xdr:col>
                    <xdr:colOff>85725</xdr:colOff>
                    <xdr:row>21</xdr:row>
                    <xdr:rowOff>238125</xdr:rowOff>
                  </from>
                  <to>
                    <xdr:col>25</xdr:col>
                    <xdr:colOff>0</xdr:colOff>
                    <xdr:row>23</xdr:row>
                    <xdr:rowOff>38100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xWindow="467" yWindow="482" count="8">
        <x14:dataValidation type="list" allowBlank="1" showInputMessage="1" showErrorMessage="1" prompt="義足以外の補装具では、この欄に何も記入しないでください。_x000a_義足を使用しているときには、メニューから該当するものを選択してください。">
          <x14:formula1>
            <xm:f>INDIRECT(VLOOKUP($AI$15,名称!$M$3:$N$43,2,FALSE))</xm:f>
          </x14:formula1>
          <xm:sqref>G17:O17</xm:sqref>
        </x14:dataValidation>
        <x14:dataValidation type="list" allowBlank="1" showInputMessage="1" showErrorMessage="1">
          <x14:formula1>
            <xm:f>INDIRECT(VLOOKUP($AI$21,名称!$I$3:$J$43,2,FALSE))</xm:f>
          </x14:formula1>
          <xm:sqref>C21:O21</xm:sqref>
        </x14:dataValidation>
        <x14:dataValidation type="list" allowBlank="1" showInputMessage="1" showErrorMessage="1" promptTitle="　" prompt="_x000a_「区分」→「名称」→「型式」の順で選択してください。">
          <x14:formula1>
            <xm:f>名称!$A$3:$A$9</xm:f>
          </x14:formula1>
          <xm:sqref>G13:O13</xm:sqref>
        </x14:dataValidation>
        <x14:dataValidation type="list" allowBlank="1" showInputMessage="1" showErrorMessage="1" prompt="区分　→　名称　→　型式　の順に選択してください。">
          <x14:formula1>
            <xm:f>INDIRECT(VLOOKUP(G13,名称!$A$3:$B$9,2,FALSE))</xm:f>
          </x14:formula1>
          <xm:sqref>G14:O14</xm:sqref>
        </x14:dataValidation>
        <x14:dataValidation type="list" allowBlank="1" showInputMessage="1" showErrorMessage="1" prompt="メニューから該当するものを選択してください。">
          <x14:formula1>
            <xm:f>INDIRECT(VLOOKUP(AI21,名称!$E$3:$F$53,2,FALSE))</xm:f>
          </x14:formula1>
          <xm:sqref>AI28</xm:sqref>
        </x14:dataValidation>
        <x14:dataValidation type="list" allowBlank="1" showInputMessage="1" showErrorMessage="1" prompt="区分→名称→型式の順で選択してください。_x000a_セルが赤塗りされているときは選択し直してください。">
          <x14:formula1>
            <xm:f>INDIRECT(VLOOKUP(AI15,名称!$E$3:$F$49,2,FALSE))</xm:f>
          </x14:formula1>
          <xm:sqref>G15:H15 J15:M15 O15</xm:sqref>
        </x14:dataValidation>
        <x14:dataValidation type="list" allowBlank="1" showInputMessage="1" showErrorMessage="1" prompt="区分→名称→型式の順で選択してください。_x000a_セルが赤塗りされているときは選択し直してください。">
          <x14:formula1>
            <xm:f>INDIRECT(VLOOKUP(AK15,名称!$E$3:$F$49,2,FALSE))</xm:f>
          </x14:formula1>
          <xm:sqref>N15</xm:sqref>
        </x14:dataValidation>
        <x14:dataValidation type="list" allowBlank="1" showInputMessage="1" showErrorMessage="1" prompt="区分→名称→型式の順で選択してください。_x000a_セルが赤塗りされているときは選択し直してください。">
          <x14:formula1>
            <xm:f>INDIRECT(VLOOKUP(#REF!,名称!$E$3:$F$49,2,FALSE))</xm:f>
          </x14:formula1>
          <xm:sqref>I15</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BN152"/>
  <sheetViews>
    <sheetView showGridLines="0" view="pageBreakPreview" zoomScaleNormal="100" zoomScaleSheetLayoutView="100" workbookViewId="0">
      <selection activeCell="D11" sqref="D11:F11"/>
    </sheetView>
  </sheetViews>
  <sheetFormatPr defaultColWidth="9" defaultRowHeight="13.5"/>
  <cols>
    <col min="1" max="32" width="2.75" style="3" customWidth="1"/>
    <col min="33" max="33" width="0.875" style="3" customWidth="1"/>
    <col min="34" max="34" width="2.875" style="3" customWidth="1"/>
    <col min="35" max="35" width="18.75" style="3" hidden="1" customWidth="1"/>
    <col min="36" max="36" width="24.875" style="3" hidden="1" customWidth="1"/>
    <col min="37" max="37" width="10.25" style="3" hidden="1" customWidth="1"/>
    <col min="38" max="38" width="7.75" style="3" hidden="1" customWidth="1"/>
    <col min="39" max="39" width="8.125" style="3" hidden="1" customWidth="1"/>
    <col min="40" max="40" width="18.25" style="3" hidden="1" customWidth="1"/>
    <col min="41" max="41" width="10.875" style="3" hidden="1" customWidth="1"/>
    <col min="42" max="42" width="10.25" style="3" customWidth="1"/>
    <col min="43" max="43" width="12.375" style="3" customWidth="1"/>
    <col min="44" max="44" width="13.125" style="3" customWidth="1"/>
    <col min="45" max="45" width="17.25" style="3" customWidth="1"/>
    <col min="46" max="103" width="9" style="3" customWidth="1"/>
    <col min="104" max="16384" width="9" style="3"/>
  </cols>
  <sheetData>
    <row r="1" spans="1:66" ht="13.15" customHeight="1">
      <c r="AF1" s="21" t="s">
        <v>400</v>
      </c>
      <c r="AG1" s="21"/>
      <c r="AH1" s="21"/>
      <c r="AI1" s="137" t="e">
        <f ca="1">VALUE(INDIRECT(AJ1))+2018</f>
        <v>#REF!</v>
      </c>
      <c r="AJ1" s="3" t="str">
        <f>"'[新規"&amp;AI4&amp;".xlsx]【入力用】入力用フォーム'!$C$3"</f>
        <v>'[新規0.xlsx]【入力用】入力用フォーム'!$C$3</v>
      </c>
      <c r="AL1" s="138"/>
      <c r="AP1" s="600" t="s">
        <v>401</v>
      </c>
    </row>
    <row r="2" spans="1:66" ht="13.9" customHeight="1" thickBot="1">
      <c r="A2" s="294"/>
      <c r="B2" s="4" t="s">
        <v>402</v>
      </c>
      <c r="C2" s="4"/>
      <c r="D2" s="4"/>
      <c r="E2" s="4"/>
      <c r="F2" s="4"/>
      <c r="G2" s="4"/>
      <c r="H2" s="294"/>
      <c r="I2" s="4"/>
      <c r="J2" s="633" t="str">
        <f ca="1">IFERROR(AI6,"")</f>
        <v/>
      </c>
      <c r="K2" s="633"/>
      <c r="L2" s="633"/>
      <c r="M2" s="633"/>
      <c r="N2" s="633"/>
      <c r="O2" s="633"/>
      <c r="P2" s="633"/>
      <c r="Q2" s="633"/>
      <c r="R2" s="633"/>
      <c r="S2" s="633"/>
      <c r="T2" s="633"/>
      <c r="U2" s="633"/>
      <c r="V2" s="633"/>
      <c r="W2" s="633"/>
      <c r="X2" s="633"/>
      <c r="Y2" s="633"/>
      <c r="Z2" s="633"/>
      <c r="AA2" s="633"/>
      <c r="AB2" s="633"/>
      <c r="AC2" s="633"/>
      <c r="AD2" s="633"/>
      <c r="AE2" s="633"/>
      <c r="AF2" s="633"/>
      <c r="AG2" s="226"/>
      <c r="AI2" s="138" t="e">
        <f t="shared" ref="AI2" ca="1" si="0">INDIRECT(AJ2)</f>
        <v>#REF!</v>
      </c>
      <c r="AJ2" s="139" t="str">
        <f>"'[新規"&amp;AI4&amp;".xlsx]【入力用】入力用フォーム'!$C$4"</f>
        <v>'[新規0.xlsx]【入力用】入力用フォーム'!$C$4</v>
      </c>
      <c r="AP2" s="600"/>
    </row>
    <row r="3" spans="1:66" ht="13.5" customHeight="1">
      <c r="A3" s="310" t="s">
        <v>403</v>
      </c>
      <c r="B3" s="140"/>
      <c r="C3" s="141"/>
      <c r="D3" s="141"/>
      <c r="E3" s="141"/>
      <c r="F3" s="141"/>
      <c r="G3" s="311"/>
      <c r="H3" s="310" t="s">
        <v>404</v>
      </c>
      <c r="I3" s="141"/>
      <c r="J3" s="141"/>
      <c r="K3" s="141"/>
      <c r="L3" s="141"/>
      <c r="M3" s="141"/>
      <c r="N3" s="141"/>
      <c r="O3" s="312"/>
      <c r="P3" s="310" t="s">
        <v>93</v>
      </c>
      <c r="Q3" s="141"/>
      <c r="R3" s="141"/>
      <c r="S3" s="141"/>
      <c r="T3" s="141"/>
      <c r="U3" s="141"/>
      <c r="V3" s="141"/>
      <c r="W3" s="311"/>
      <c r="X3" s="310" t="s">
        <v>405</v>
      </c>
      <c r="Y3" s="141"/>
      <c r="Z3" s="141"/>
      <c r="AA3" s="142"/>
      <c r="AB3" s="141"/>
      <c r="AC3" s="141"/>
      <c r="AD3" s="141"/>
      <c r="AE3" s="141"/>
      <c r="AF3" s="311"/>
      <c r="AG3" s="23"/>
      <c r="AI3" s="138" t="e">
        <f ca="1">INDIRECT(AJ3)</f>
        <v>#REF!</v>
      </c>
      <c r="AJ3" s="139" t="str">
        <f>"'[新規"&amp;AI4&amp;".xlsx]【入力用】入力用フォーム'!$C$5"</f>
        <v>'[新規0.xlsx]【入力用】入力用フォーム'!$C$5</v>
      </c>
      <c r="AP3" s="495" t="str">
        <f>IF(AP89="OK","未入力はありません。","未入力があります。")</f>
        <v>未入力があります。</v>
      </c>
    </row>
    <row r="4" spans="1:66" ht="14.25" thickBot="1">
      <c r="A4" s="634" t="str">
        <f>'【入力用】入力用フォーム '!C8&amp;""</f>
        <v/>
      </c>
      <c r="B4" s="521"/>
      <c r="C4" s="521"/>
      <c r="D4" s="521"/>
      <c r="E4" s="521"/>
      <c r="F4" s="521"/>
      <c r="G4" s="522"/>
      <c r="H4" s="634" t="str">
        <f>'【入力用】入力用フォーム '!C15&amp;""</f>
        <v/>
      </c>
      <c r="I4" s="521"/>
      <c r="J4" s="521"/>
      <c r="K4" s="521"/>
      <c r="L4" s="521"/>
      <c r="M4" s="521"/>
      <c r="N4" s="521"/>
      <c r="O4" s="522"/>
      <c r="P4" s="520" t="str">
        <f>'【入力用】入力用フォーム '!C16&amp;""</f>
        <v/>
      </c>
      <c r="Q4" s="521"/>
      <c r="R4" s="521"/>
      <c r="S4" s="521"/>
      <c r="T4" s="521"/>
      <c r="U4" s="521"/>
      <c r="V4" s="521"/>
      <c r="W4" s="522"/>
      <c r="X4" s="520" t="str">
        <f>'【入力用】入力用フォーム '!C17&amp;""</f>
        <v/>
      </c>
      <c r="Y4" s="521"/>
      <c r="Z4" s="521"/>
      <c r="AA4" s="521"/>
      <c r="AB4" s="521"/>
      <c r="AC4" s="521"/>
      <c r="AD4" s="521"/>
      <c r="AE4" s="521"/>
      <c r="AF4" s="522"/>
      <c r="AG4" s="237"/>
      <c r="AH4" s="6"/>
      <c r="AI4" s="138">
        <f>'【入力用】入力用フォーム '!C6</f>
        <v>0</v>
      </c>
      <c r="AJ4" s="22" t="e">
        <f ca="1">IF(DATEDIF(AI5,O6,"D")&gt;=0,"申請日と最終評価日の整合性がとれません。 ","")</f>
        <v>#REF!</v>
      </c>
      <c r="AP4" s="495"/>
    </row>
    <row r="5" spans="1:66" ht="3" customHeight="1" thickBot="1">
      <c r="A5" s="23"/>
      <c r="AF5" s="143"/>
      <c r="AG5" s="23"/>
      <c r="AI5" s="144" t="e">
        <f ca="1">AI1&amp;"/"&amp;AI2&amp;"/"&amp;AI3</f>
        <v>#REF!</v>
      </c>
      <c r="AJ5" s="145" t="e">
        <f ca="1">IF(DATEDIF(AI5,Z71,"D"),"申請日と製作評価日の整合性がとれません。","")</f>
        <v>#REF!</v>
      </c>
      <c r="AP5" s="495"/>
    </row>
    <row r="6" spans="1:66" ht="18" customHeight="1" thickBot="1">
      <c r="A6" s="23" t="s">
        <v>406</v>
      </c>
      <c r="B6" s="266"/>
      <c r="C6" s="266"/>
      <c r="D6" s="266"/>
      <c r="E6" s="523">
        <f>IFERROR(F41,"")</f>
        <v>0</v>
      </c>
      <c r="F6" s="524"/>
      <c r="G6" s="524"/>
      <c r="H6" s="524"/>
      <c r="I6" s="525"/>
      <c r="K6" s="3" t="s">
        <v>407</v>
      </c>
      <c r="O6" s="641">
        <f>IFERROR(F43,"")</f>
        <v>0</v>
      </c>
      <c r="P6" s="642"/>
      <c r="Q6" s="642"/>
      <c r="R6" s="642"/>
      <c r="S6" s="643"/>
      <c r="U6" s="3" t="s">
        <v>408</v>
      </c>
      <c r="Y6" s="518" t="str">
        <f>AI8</f>
        <v/>
      </c>
      <c r="Z6" s="518"/>
      <c r="AA6" s="518"/>
      <c r="AB6" s="3" t="s">
        <v>409</v>
      </c>
      <c r="AD6" s="6"/>
      <c r="AE6" s="6"/>
      <c r="AF6" s="146"/>
      <c r="AG6" s="238"/>
      <c r="AI6" s="147" t="e">
        <f ca="1">AJ4&amp;AJ5&amp;AJ6</f>
        <v>#REF!</v>
      </c>
      <c r="AJ6" s="22" t="e">
        <f ca="1">IF(DATEDIF(AI5,Z87,"D"),"申請日とフィールドテスト評価日の整合性がとれません。","")</f>
        <v>#REF!</v>
      </c>
      <c r="AL6" s="3">
        <v>159</v>
      </c>
      <c r="AO6" s="3" t="s">
        <v>410</v>
      </c>
      <c r="AP6" s="495"/>
    </row>
    <row r="7" spans="1:66" ht="17.25" customHeight="1">
      <c r="A7" s="148"/>
      <c r="B7" s="267" t="s">
        <v>411</v>
      </c>
      <c r="C7" s="268"/>
      <c r="D7" s="228"/>
      <c r="E7" s="228"/>
      <c r="H7" s="267" t="s">
        <v>412</v>
      </c>
      <c r="K7" s="228"/>
      <c r="L7" s="228"/>
      <c r="M7" s="228"/>
      <c r="N7" s="228"/>
      <c r="O7" s="228"/>
      <c r="P7" s="269"/>
      <c r="Q7" s="228"/>
      <c r="R7" s="267" t="s">
        <v>413</v>
      </c>
      <c r="S7" s="228"/>
      <c r="U7" s="228"/>
      <c r="W7" s="228"/>
      <c r="X7" s="269"/>
      <c r="Y7" s="228"/>
      <c r="Z7" s="228"/>
      <c r="AA7" s="228"/>
      <c r="AB7" s="228"/>
      <c r="AC7" s="269"/>
      <c r="AD7" s="228"/>
      <c r="AE7" s="228"/>
      <c r="AF7" s="149"/>
      <c r="AG7" s="239"/>
      <c r="AL7" s="3">
        <v>160</v>
      </c>
      <c r="AN7" s="3" t="s">
        <v>414</v>
      </c>
      <c r="AO7" s="3">
        <f>'【入出力用】様式A-6(2例目)'!C10</f>
        <v>0</v>
      </c>
      <c r="AP7" s="495"/>
    </row>
    <row r="8" spans="1:66" ht="16.5" customHeight="1">
      <c r="A8" s="150"/>
      <c r="B8" s="3" t="s">
        <v>415</v>
      </c>
      <c r="C8" s="519" t="str">
        <f>IFERROR(AI9,"")</f>
        <v/>
      </c>
      <c r="D8" s="519"/>
      <c r="E8" s="519"/>
      <c r="F8" s="3" t="s">
        <v>416</v>
      </c>
      <c r="G8" s="270" t="s">
        <v>417</v>
      </c>
      <c r="L8" s="270" t="s">
        <v>415</v>
      </c>
      <c r="M8" s="519" t="str">
        <f>IFERROR(AI10,"")</f>
        <v/>
      </c>
      <c r="N8" s="519"/>
      <c r="O8" s="519"/>
      <c r="P8" s="3" t="s">
        <v>416</v>
      </c>
      <c r="Q8" s="3" t="s">
        <v>418</v>
      </c>
      <c r="U8" s="191"/>
      <c r="V8" s="191"/>
      <c r="W8" s="191" t="s">
        <v>415</v>
      </c>
      <c r="X8" s="363" t="str">
        <f>IFERROR(AI11,"")</f>
        <v/>
      </c>
      <c r="Y8" s="363"/>
      <c r="Z8" s="363"/>
      <c r="AA8" s="3" t="s">
        <v>416</v>
      </c>
      <c r="AB8" s="6" t="s">
        <v>419</v>
      </c>
      <c r="AF8" s="143"/>
      <c r="AG8" s="23"/>
      <c r="AI8" s="3" t="str">
        <f>IF(ROUNDUP((DATEDIF(F41,F43,"D")+1),0)=1,"",ROUNDUP((DATEDIF(F41,F43,"D")+1),0))</f>
        <v/>
      </c>
      <c r="AJ8" s="3" t="s">
        <v>420</v>
      </c>
      <c r="AK8" s="139"/>
      <c r="AL8" s="3">
        <v>161</v>
      </c>
      <c r="AN8" s="151" t="s">
        <v>421</v>
      </c>
      <c r="AP8" s="495"/>
      <c r="AQ8" s="152"/>
      <c r="AR8" s="152"/>
      <c r="AS8" s="152"/>
      <c r="AT8" s="153"/>
      <c r="AU8" s="154"/>
      <c r="AV8" s="154"/>
      <c r="AW8" s="124"/>
      <c r="AX8" s="124"/>
      <c r="AY8" s="125"/>
      <c r="AZ8" s="125"/>
      <c r="BA8" s="125"/>
      <c r="BB8" s="125"/>
      <c r="BC8" s="125"/>
      <c r="BD8" s="125"/>
      <c r="BE8" s="125"/>
      <c r="BF8" s="125"/>
      <c r="BG8" s="125"/>
      <c r="BH8" s="125"/>
      <c r="BI8" s="125"/>
      <c r="BJ8" s="125"/>
      <c r="BK8" s="125"/>
      <c r="BL8" s="125"/>
      <c r="BM8" s="125"/>
      <c r="BN8" s="126"/>
    </row>
    <row r="9" spans="1:66" ht="17.25" customHeight="1" thickBot="1">
      <c r="A9" s="25"/>
      <c r="B9" s="651" t="str">
        <f>IFERROR(AI12,"")</f>
        <v/>
      </c>
      <c r="C9" s="651"/>
      <c r="D9" s="651"/>
      <c r="E9" s="651"/>
      <c r="F9" s="651"/>
      <c r="G9" s="651"/>
      <c r="H9" s="651"/>
      <c r="I9" s="155"/>
      <c r="J9" s="156" t="str">
        <f>IFERROR(AI13,"")</f>
        <v/>
      </c>
      <c r="K9" s="155"/>
      <c r="L9" s="4"/>
      <c r="M9" s="155"/>
      <c r="N9" s="157"/>
      <c r="O9" s="157"/>
      <c r="P9" s="4"/>
      <c r="Q9" s="157"/>
      <c r="R9" s="157"/>
      <c r="S9" s="157"/>
      <c r="T9" s="157"/>
      <c r="U9" s="156" t="str">
        <f>IFERROR(AI14,"")</f>
        <v/>
      </c>
      <c r="V9" s="157"/>
      <c r="W9" s="157"/>
      <c r="X9" s="4"/>
      <c r="Y9" s="157"/>
      <c r="Z9" s="157"/>
      <c r="AA9" s="157"/>
      <c r="AB9" s="157"/>
      <c r="AC9" s="157"/>
      <c r="AD9" s="157"/>
      <c r="AE9" s="157"/>
      <c r="AF9" s="158"/>
      <c r="AG9" s="238"/>
      <c r="AI9" s="3" t="e">
        <f>IF(ROUNDUP((DATEDIF(F41,F43,"D")+1)/7*AI46,0)=1,"",ROUNDUP((DATEDIF(F41,F43,"D")+1)/7*AI46,0))</f>
        <v>#VALUE!</v>
      </c>
      <c r="AJ9" s="3" t="s">
        <v>422</v>
      </c>
      <c r="AL9" s="3">
        <v>162</v>
      </c>
      <c r="AN9" s="151" t="s">
        <v>423</v>
      </c>
      <c r="AO9" s="44">
        <f>'【入出力用】様式A-6(2例目)'!$E$6</f>
        <v>0</v>
      </c>
      <c r="AP9" s="495"/>
    </row>
    <row r="10" spans="1:66" ht="15.75" customHeight="1" thickBot="1">
      <c r="A10" s="23"/>
      <c r="B10" s="649" t="s">
        <v>568</v>
      </c>
      <c r="C10" s="649"/>
      <c r="D10" s="649"/>
      <c r="E10" s="650"/>
      <c r="F10" s="159" t="s">
        <v>425</v>
      </c>
      <c r="G10" s="160"/>
      <c r="H10" s="160"/>
      <c r="I10" s="160"/>
      <c r="J10" s="160"/>
      <c r="N10" s="160"/>
      <c r="O10" s="160"/>
      <c r="P10" s="160"/>
      <c r="Q10" s="160"/>
      <c r="U10" s="160"/>
      <c r="V10" s="160"/>
      <c r="W10" s="160"/>
      <c r="X10" s="160"/>
      <c r="AF10" s="143"/>
      <c r="AG10" s="23"/>
      <c r="AI10" s="139" t="str">
        <f>IF(IF(Z71="","",IF(Z71-F43&lt;0,ROUNDUP(((DATEDIF(F41,Z71,"D")+1)/7)*AI46,0),ROUNDUP(((DATEDIF(F41,F43,"D")+1)/7)*AI46,0)))=1,"",IF(Z71="","",IF(Z71-F43&lt;0,ROUNDUP(((DATEDIF(F41,Z71,"D")+1)/7)*AI46,0),ROUNDUP(((DATEDIF(F41,F43,"D")+1)/7)*AI46,0))))</f>
        <v/>
      </c>
      <c r="AJ10" s="3" t="s">
        <v>426</v>
      </c>
      <c r="AK10" s="3" t="b">
        <f>ISERROR(AI10)</f>
        <v>0</v>
      </c>
      <c r="AL10" s="3">
        <v>163</v>
      </c>
      <c r="AN10" s="151" t="s">
        <v>423</v>
      </c>
      <c r="AO10" s="44">
        <f>'【入出力用】様式A-6(2例目)'!O6</f>
        <v>0</v>
      </c>
      <c r="AP10" s="213"/>
    </row>
    <row r="11" spans="1:66" ht="22.5" customHeight="1" thickBot="1">
      <c r="A11" s="638" t="s">
        <v>427</v>
      </c>
      <c r="B11" s="161"/>
      <c r="C11" s="162" t="s">
        <v>428</v>
      </c>
      <c r="D11" s="654"/>
      <c r="E11" s="655"/>
      <c r="F11" s="656"/>
      <c r="G11" s="163" t="s">
        <v>429</v>
      </c>
      <c r="H11" s="159"/>
      <c r="I11" s="6"/>
      <c r="J11" s="40" t="s">
        <v>430</v>
      </c>
      <c r="K11" s="602"/>
      <c r="L11" s="652"/>
      <c r="M11" s="653"/>
      <c r="N11" s="6" t="s">
        <v>431</v>
      </c>
      <c r="O11" s="60"/>
      <c r="Q11" s="21" t="s">
        <v>432</v>
      </c>
      <c r="R11" s="602"/>
      <c r="S11" s="603"/>
      <c r="T11" s="604"/>
      <c r="U11" s="6" t="s">
        <v>433</v>
      </c>
      <c r="V11" s="164"/>
      <c r="W11" s="44"/>
      <c r="X11" s="271" t="s">
        <v>434</v>
      </c>
      <c r="Y11" s="605"/>
      <c r="Z11" s="606"/>
      <c r="AA11" s="606"/>
      <c r="AB11" s="606"/>
      <c r="AC11" s="606"/>
      <c r="AD11" s="606"/>
      <c r="AE11" s="606"/>
      <c r="AF11" s="607"/>
      <c r="AG11" s="256"/>
      <c r="AH11" s="165" t="s">
        <v>197</v>
      </c>
      <c r="AI11" s="3" t="str">
        <f>IF(IF(Z87="","",IF(Z87-F43&lt;0,ROUNDUP(((DATEDIF(F41,Z87,"D")+1)/7)*AI46,0),ROUNDUP(((DATEDIF(F41,F43,"D")+1)/7)*AI46,0)))=1,"",IF(Z87="","",IF(Z87-F43&lt;0,ROUNDUP(((DATEDIF(F41,Z87,"D")+1)/7)*AI46,0),ROUNDUP(((DATEDIF(F41,F43,"D")+1)/7)*AI46,0))))</f>
        <v/>
      </c>
      <c r="AJ11" s="3" t="s">
        <v>435</v>
      </c>
      <c r="AL11" s="3">
        <v>164</v>
      </c>
      <c r="AN11" s="166" t="s">
        <v>436</v>
      </c>
      <c r="AO11" s="167" t="str">
        <f>'【入出力用】様式A-6(2例目)'!C8</f>
        <v/>
      </c>
      <c r="AP11" s="214" t="s">
        <v>437</v>
      </c>
    </row>
    <row r="12" spans="1:66" ht="18.75" customHeight="1" thickBot="1">
      <c r="A12" s="639"/>
      <c r="B12" s="168" t="s">
        <v>438</v>
      </c>
      <c r="C12" s="169"/>
      <c r="H12" s="381"/>
      <c r="I12" s="382"/>
      <c r="J12" s="382"/>
      <c r="K12" s="382"/>
      <c r="L12" s="382"/>
      <c r="M12" s="382"/>
      <c r="N12" s="382"/>
      <c r="O12" s="382"/>
      <c r="P12" s="382"/>
      <c r="Q12" s="382"/>
      <c r="R12" s="382"/>
      <c r="S12" s="382"/>
      <c r="T12" s="382"/>
      <c r="U12" s="382"/>
      <c r="V12" s="382"/>
      <c r="W12" s="382"/>
      <c r="X12" s="382"/>
      <c r="Y12" s="382"/>
      <c r="Z12" s="382"/>
      <c r="AA12" s="382"/>
      <c r="AB12" s="382"/>
      <c r="AC12" s="382"/>
      <c r="AD12" s="382"/>
      <c r="AE12" s="382"/>
      <c r="AF12" s="659"/>
      <c r="AG12" s="257"/>
      <c r="AH12" s="165" t="s">
        <v>197</v>
      </c>
      <c r="AI12" s="3" t="e">
        <f>IF(AI9&lt;90,"実評価日数が不足しています。","")</f>
        <v>#VALUE!</v>
      </c>
      <c r="AJ12" s="3" t="s">
        <v>439</v>
      </c>
      <c r="AL12" s="3">
        <v>165</v>
      </c>
      <c r="AN12" s="166" t="s">
        <v>440</v>
      </c>
      <c r="AO12" s="167" t="str">
        <f>'【入出力用】様式A-6(2例目)'!M8</f>
        <v/>
      </c>
      <c r="AP12" s="315" t="str">
        <f>IF(AND(D11&lt;&gt;"",K11&lt;&gt;"",R11&lt;&gt;"",Y11&lt;&gt;"",H12&lt;&gt;""),"OK","NG")</f>
        <v>NG</v>
      </c>
    </row>
    <row r="13" spans="1:66" ht="39" customHeight="1" thickBot="1">
      <c r="A13" s="639"/>
      <c r="B13" s="657" t="s">
        <v>441</v>
      </c>
      <c r="C13" s="610" t="s">
        <v>442</v>
      </c>
      <c r="D13" s="611"/>
      <c r="E13" s="611"/>
      <c r="F13" s="612"/>
      <c r="G13" s="631"/>
      <c r="H13" s="632"/>
      <c r="I13" s="632"/>
      <c r="J13" s="632"/>
      <c r="K13" s="632"/>
      <c r="L13" s="632"/>
      <c r="M13" s="632"/>
      <c r="N13" s="632"/>
      <c r="O13" s="663"/>
      <c r="P13" s="660" t="s">
        <v>443</v>
      </c>
      <c r="Q13" s="661"/>
      <c r="R13" s="661"/>
      <c r="S13" s="661"/>
      <c r="T13" s="661"/>
      <c r="U13" s="661"/>
      <c r="V13" s="661"/>
      <c r="W13" s="661"/>
      <c r="X13" s="661"/>
      <c r="Y13" s="661"/>
      <c r="Z13" s="661"/>
      <c r="AA13" s="661"/>
      <c r="AB13" s="661"/>
      <c r="AC13" s="661"/>
      <c r="AD13" s="661"/>
      <c r="AE13" s="661"/>
      <c r="AF13" s="662"/>
      <c r="AG13" s="242"/>
      <c r="AH13" s="165" t="s">
        <v>197</v>
      </c>
      <c r="AI13" s="3" t="str">
        <f>IF(AI10&lt;90,"製作担当者評価日数が不足しています。","")</f>
        <v/>
      </c>
      <c r="AJ13" s="3" t="s">
        <v>444</v>
      </c>
      <c r="AL13" s="3">
        <v>166</v>
      </c>
      <c r="AN13" s="166" t="s">
        <v>445</v>
      </c>
      <c r="AO13" s="167" t="str">
        <f>'【入出力用】様式A-6(2例目)'!X8</f>
        <v/>
      </c>
    </row>
    <row r="14" spans="1:66" ht="39" customHeight="1" thickBot="1">
      <c r="A14" s="639"/>
      <c r="B14" s="658"/>
      <c r="C14" s="613" t="s">
        <v>446</v>
      </c>
      <c r="D14" s="614"/>
      <c r="E14" s="614"/>
      <c r="F14" s="615"/>
      <c r="G14" s="631"/>
      <c r="H14" s="632"/>
      <c r="I14" s="632"/>
      <c r="J14" s="632"/>
      <c r="K14" s="632"/>
      <c r="L14" s="632"/>
      <c r="M14" s="632"/>
      <c r="N14" s="632"/>
      <c r="O14" s="632"/>
      <c r="P14" s="620" t="s">
        <v>447</v>
      </c>
      <c r="Q14" s="621"/>
      <c r="R14" s="621"/>
      <c r="S14" s="621"/>
      <c r="T14" s="621"/>
      <c r="U14" s="621"/>
      <c r="V14" s="621"/>
      <c r="W14" s="621"/>
      <c r="X14" s="621"/>
      <c r="Y14" s="621"/>
      <c r="Z14" s="621"/>
      <c r="AA14" s="621"/>
      <c r="AB14" s="621"/>
      <c r="AC14" s="621"/>
      <c r="AD14" s="621"/>
      <c r="AE14" s="621"/>
      <c r="AF14" s="622"/>
      <c r="AG14" s="258"/>
      <c r="AH14" s="165" t="s">
        <v>197</v>
      </c>
      <c r="AI14" s="3" t="str">
        <f>IF(AI11&lt;90,"フィールドテスト担当者評価日数が不足しています。","")</f>
        <v/>
      </c>
      <c r="AJ14" s="3" t="s">
        <v>448</v>
      </c>
      <c r="AK14" s="3" t="str">
        <f>IF(ISERROR($AI$18),"TRUE","FALSE")</f>
        <v>FALSE</v>
      </c>
      <c r="AL14" s="3">
        <v>167</v>
      </c>
      <c r="AN14" s="3" t="s">
        <v>449</v>
      </c>
      <c r="AO14" s="43">
        <f>'【入出力用】様式A-6(2例目)'!D11</f>
        <v>0</v>
      </c>
    </row>
    <row r="15" spans="1:66" ht="39" customHeight="1" thickBot="1">
      <c r="A15" s="639"/>
      <c r="B15" s="658"/>
      <c r="C15" s="573" t="s">
        <v>450</v>
      </c>
      <c r="D15" s="574"/>
      <c r="E15" s="574"/>
      <c r="F15" s="616"/>
      <c r="G15" s="485"/>
      <c r="H15" s="486"/>
      <c r="I15" s="486"/>
      <c r="J15" s="486"/>
      <c r="K15" s="486"/>
      <c r="L15" s="486"/>
      <c r="M15" s="486"/>
      <c r="N15" s="486"/>
      <c r="O15" s="486"/>
      <c r="P15" s="623"/>
      <c r="Q15" s="624"/>
      <c r="R15" s="624"/>
      <c r="S15" s="624"/>
      <c r="T15" s="624"/>
      <c r="U15" s="624"/>
      <c r="V15" s="624"/>
      <c r="W15" s="624"/>
      <c r="X15" s="624"/>
      <c r="Y15" s="624"/>
      <c r="Z15" s="624"/>
      <c r="AA15" s="624"/>
      <c r="AB15" s="624"/>
      <c r="AC15" s="624"/>
      <c r="AD15" s="624"/>
      <c r="AE15" s="624"/>
      <c r="AF15" s="625"/>
      <c r="AG15" s="258"/>
      <c r="AH15" s="165" t="s">
        <v>197</v>
      </c>
      <c r="AI15" s="3" t="str">
        <f>G13&amp;G14</f>
        <v/>
      </c>
      <c r="AJ15" s="3" t="s">
        <v>451</v>
      </c>
      <c r="AK15" s="3" t="str">
        <f>IF(ISERROR($AI$19),"TRUE","FALSE")</f>
        <v>FALSE</v>
      </c>
      <c r="AL15" s="3">
        <v>168</v>
      </c>
      <c r="AN15" s="3" t="s">
        <v>452</v>
      </c>
      <c r="AO15" s="43">
        <f>'【入出力用】様式A-6(2例目)'!K11</f>
        <v>0</v>
      </c>
    </row>
    <row r="16" spans="1:66" ht="39" customHeight="1" thickBot="1">
      <c r="A16" s="639"/>
      <c r="B16" s="658"/>
      <c r="C16" s="573" t="s">
        <v>453</v>
      </c>
      <c r="D16" s="574"/>
      <c r="E16" s="574"/>
      <c r="F16" s="616"/>
      <c r="G16" s="631"/>
      <c r="H16" s="632"/>
      <c r="I16" s="632"/>
      <c r="J16" s="632"/>
      <c r="K16" s="632"/>
      <c r="L16" s="632"/>
      <c r="M16" s="632"/>
      <c r="N16" s="632"/>
      <c r="O16" s="632"/>
      <c r="P16" s="623"/>
      <c r="Q16" s="624"/>
      <c r="R16" s="624"/>
      <c r="S16" s="624"/>
      <c r="T16" s="624"/>
      <c r="U16" s="624"/>
      <c r="V16" s="624"/>
      <c r="W16" s="624"/>
      <c r="X16" s="624"/>
      <c r="Y16" s="624"/>
      <c r="Z16" s="624"/>
      <c r="AA16" s="624"/>
      <c r="AB16" s="624"/>
      <c r="AC16" s="624"/>
      <c r="AD16" s="624"/>
      <c r="AE16" s="624"/>
      <c r="AF16" s="625"/>
      <c r="AG16" s="258"/>
      <c r="AH16" s="165" t="s">
        <v>197</v>
      </c>
      <c r="AI16" s="3" t="e">
        <f>VLOOKUP(AI15,名称!$E$3:$F$49,2,FALSE)</f>
        <v>#N/A</v>
      </c>
      <c r="AJ16" s="3" t="s">
        <v>454</v>
      </c>
      <c r="AL16" s="3">
        <v>169</v>
      </c>
      <c r="AN16" s="3" t="s">
        <v>455</v>
      </c>
      <c r="AO16" s="43">
        <f>'【入出力用】様式A-6(2例目)'!R11</f>
        <v>0</v>
      </c>
    </row>
    <row r="17" spans="1:42" ht="39" customHeight="1" thickBot="1">
      <c r="A17" s="639"/>
      <c r="B17" s="658"/>
      <c r="C17" s="644" t="str">
        <f>AI17</f>
        <v/>
      </c>
      <c r="D17" s="645"/>
      <c r="E17" s="645"/>
      <c r="F17" s="646"/>
      <c r="G17" s="629"/>
      <c r="H17" s="630"/>
      <c r="I17" s="630"/>
      <c r="J17" s="630"/>
      <c r="K17" s="630"/>
      <c r="L17" s="630"/>
      <c r="M17" s="630"/>
      <c r="N17" s="630"/>
      <c r="O17" s="630"/>
      <c r="P17" s="623"/>
      <c r="Q17" s="624"/>
      <c r="R17" s="624"/>
      <c r="S17" s="624"/>
      <c r="T17" s="624"/>
      <c r="U17" s="624"/>
      <c r="V17" s="624"/>
      <c r="W17" s="624"/>
      <c r="X17" s="624"/>
      <c r="Y17" s="624"/>
      <c r="Z17" s="624"/>
      <c r="AA17" s="624"/>
      <c r="AB17" s="624"/>
      <c r="AC17" s="624"/>
      <c r="AD17" s="624"/>
      <c r="AE17" s="624"/>
      <c r="AF17" s="625"/>
      <c r="AG17" s="258"/>
      <c r="AH17" s="165" t="s">
        <v>197</v>
      </c>
      <c r="AI17" s="3" t="str">
        <f>IF(RIGHT(AI15,1)="足","活動度：","")</f>
        <v/>
      </c>
      <c r="AJ17" s="3" t="s">
        <v>456</v>
      </c>
      <c r="AL17" s="3">
        <v>170</v>
      </c>
      <c r="AN17" s="3" t="s">
        <v>457</v>
      </c>
      <c r="AO17" s="3">
        <f>'【入出力用】様式A-6(2例目)'!Y11</f>
        <v>0</v>
      </c>
    </row>
    <row r="18" spans="1:42" ht="42" customHeight="1">
      <c r="A18" s="639"/>
      <c r="B18" s="635" t="s">
        <v>458</v>
      </c>
      <c r="C18" s="573" t="s">
        <v>459</v>
      </c>
      <c r="D18" s="574"/>
      <c r="E18" s="574"/>
      <c r="F18" s="575"/>
      <c r="G18" s="571" t="str">
        <f>IF(G13="","",G13)</f>
        <v/>
      </c>
      <c r="H18" s="572"/>
      <c r="I18" s="572"/>
      <c r="J18" s="572"/>
      <c r="K18" s="572"/>
      <c r="L18" s="572"/>
      <c r="M18" s="572"/>
      <c r="N18" s="572"/>
      <c r="O18" s="572"/>
      <c r="P18" s="623"/>
      <c r="Q18" s="624"/>
      <c r="R18" s="624"/>
      <c r="S18" s="624"/>
      <c r="T18" s="624"/>
      <c r="U18" s="624"/>
      <c r="V18" s="624"/>
      <c r="W18" s="624"/>
      <c r="X18" s="624"/>
      <c r="Y18" s="624"/>
      <c r="Z18" s="624"/>
      <c r="AA18" s="624"/>
      <c r="AB18" s="624"/>
      <c r="AC18" s="624"/>
      <c r="AD18" s="624"/>
      <c r="AE18" s="624"/>
      <c r="AF18" s="625"/>
      <c r="AG18" s="258"/>
      <c r="AH18" s="165"/>
      <c r="AI18" s="3" t="str">
        <f>VLOOKUP(G13&amp;G14,名称!E2:E51,1,FALSE)</f>
        <v/>
      </c>
      <c r="AJ18" s="3" t="s">
        <v>460</v>
      </c>
      <c r="AL18" s="3">
        <v>171</v>
      </c>
      <c r="AN18" s="3" t="s">
        <v>461</v>
      </c>
      <c r="AO18" s="3">
        <f>'【入出力用】様式A-6(2例目)'!G13</f>
        <v>0</v>
      </c>
    </row>
    <row r="19" spans="1:42" ht="42" customHeight="1">
      <c r="A19" s="639"/>
      <c r="B19" s="636"/>
      <c r="C19" s="574" t="s">
        <v>462</v>
      </c>
      <c r="D19" s="574"/>
      <c r="E19" s="574"/>
      <c r="F19" s="575"/>
      <c r="G19" s="573" t="str">
        <f>IF(G14="","",G14)</f>
        <v/>
      </c>
      <c r="H19" s="574"/>
      <c r="I19" s="574"/>
      <c r="J19" s="574"/>
      <c r="K19" s="574"/>
      <c r="L19" s="574"/>
      <c r="M19" s="574"/>
      <c r="N19" s="574"/>
      <c r="O19" s="574"/>
      <c r="P19" s="623"/>
      <c r="Q19" s="624"/>
      <c r="R19" s="624"/>
      <c r="S19" s="624"/>
      <c r="T19" s="624"/>
      <c r="U19" s="624"/>
      <c r="V19" s="624"/>
      <c r="W19" s="624"/>
      <c r="X19" s="624"/>
      <c r="Y19" s="624"/>
      <c r="Z19" s="624"/>
      <c r="AA19" s="624"/>
      <c r="AB19" s="624"/>
      <c r="AC19" s="624"/>
      <c r="AD19" s="624"/>
      <c r="AE19" s="624"/>
      <c r="AF19" s="625"/>
      <c r="AG19" s="258"/>
      <c r="AH19" s="165"/>
      <c r="AI19" s="3" t="str">
        <f>VLOOKUP(G13&amp;G14&amp;G15,名称!S3:S129,1,FALSE)</f>
        <v/>
      </c>
      <c r="AJ19" s="3" t="s">
        <v>463</v>
      </c>
      <c r="AL19" s="3">
        <v>172</v>
      </c>
      <c r="AN19" s="3" t="s">
        <v>110</v>
      </c>
      <c r="AO19" s="3">
        <f>'【入出力用】様式A-6(2例目)'!G14</f>
        <v>0</v>
      </c>
    </row>
    <row r="20" spans="1:42" ht="38.450000000000003" customHeight="1" thickBot="1">
      <c r="A20" s="639"/>
      <c r="B20" s="636"/>
      <c r="C20" s="581" t="str">
        <f>AI24</f>
        <v>補装具費支給制度の型式：</v>
      </c>
      <c r="D20" s="582"/>
      <c r="E20" s="582"/>
      <c r="F20" s="582"/>
      <c r="G20" s="582"/>
      <c r="H20" s="582"/>
      <c r="I20" s="582"/>
      <c r="J20" s="582"/>
      <c r="K20" s="582"/>
      <c r="L20" s="582"/>
      <c r="M20" s="582"/>
      <c r="N20" s="582"/>
      <c r="O20" s="583"/>
      <c r="P20" s="623"/>
      <c r="Q20" s="624"/>
      <c r="R20" s="624"/>
      <c r="S20" s="624"/>
      <c r="T20" s="624"/>
      <c r="U20" s="624"/>
      <c r="V20" s="624"/>
      <c r="W20" s="624"/>
      <c r="X20" s="624"/>
      <c r="Y20" s="624"/>
      <c r="Z20" s="624"/>
      <c r="AA20" s="624"/>
      <c r="AB20" s="624"/>
      <c r="AC20" s="624"/>
      <c r="AD20" s="624"/>
      <c r="AE20" s="624"/>
      <c r="AF20" s="625"/>
      <c r="AG20" s="258"/>
      <c r="AH20" s="165"/>
      <c r="AI20" s="3">
        <f>VLOOKUP(AI21,名称!E3:F58,2,FALSE)</f>
        <v>0</v>
      </c>
      <c r="AJ20" s="3" t="s">
        <v>464</v>
      </c>
      <c r="AK20" s="3" t="str">
        <f>IF(ISERROR($AI$22),"TRUE","FALSE")</f>
        <v>FALSE</v>
      </c>
      <c r="AL20" s="3">
        <v>173</v>
      </c>
      <c r="AN20" s="3" t="s">
        <v>465</v>
      </c>
      <c r="AO20" s="3">
        <f>'【入出力用】様式A-6(2例目)'!G15</f>
        <v>0</v>
      </c>
      <c r="AP20" s="212" t="s">
        <v>437</v>
      </c>
    </row>
    <row r="21" spans="1:42" ht="38.450000000000003" customHeight="1" thickBot="1">
      <c r="A21" s="639"/>
      <c r="B21" s="636"/>
      <c r="C21" s="578"/>
      <c r="D21" s="579"/>
      <c r="E21" s="579"/>
      <c r="F21" s="579"/>
      <c r="G21" s="579"/>
      <c r="H21" s="579"/>
      <c r="I21" s="579"/>
      <c r="J21" s="579"/>
      <c r="K21" s="579"/>
      <c r="L21" s="579"/>
      <c r="M21" s="579"/>
      <c r="N21" s="579"/>
      <c r="O21" s="580"/>
      <c r="P21" s="626"/>
      <c r="Q21" s="627"/>
      <c r="R21" s="627"/>
      <c r="S21" s="627"/>
      <c r="T21" s="627"/>
      <c r="U21" s="627"/>
      <c r="V21" s="627"/>
      <c r="W21" s="627"/>
      <c r="X21" s="627"/>
      <c r="Y21" s="627"/>
      <c r="Z21" s="627"/>
      <c r="AA21" s="627"/>
      <c r="AB21" s="627"/>
      <c r="AC21" s="627"/>
      <c r="AD21" s="627"/>
      <c r="AE21" s="627"/>
      <c r="AF21" s="628"/>
      <c r="AG21" s="258"/>
      <c r="AH21" s="165" t="s">
        <v>197</v>
      </c>
      <c r="AI21" s="3" t="str">
        <f>G18&amp;G19</f>
        <v/>
      </c>
      <c r="AJ21" s="3" t="s">
        <v>464</v>
      </c>
      <c r="AL21" s="3">
        <v>174</v>
      </c>
      <c r="AN21" s="3" t="s">
        <v>466</v>
      </c>
      <c r="AO21" s="3">
        <f>'【入出力用】様式A-6(2例目)'!G16</f>
        <v>0</v>
      </c>
      <c r="AP21" s="315" t="str">
        <f>IF(AND(G13&lt;&gt;"",G14&lt;&gt;"",G15&lt;&gt;"",G16&lt;&gt;"",OR(AND(C17="",G17=""),AND(C17="活動度：",G17&lt;&gt;"")),AND(AK14="FALSE",AK15="FALSE",AK20="FALSE"),C21&lt;&gt;""),"OK","NG")</f>
        <v>NG</v>
      </c>
    </row>
    <row r="22" spans="1:42" s="132" customFormat="1" ht="21.75" customHeight="1">
      <c r="A22" s="639"/>
      <c r="B22" s="636"/>
      <c r="C22" s="608" t="s">
        <v>467</v>
      </c>
      <c r="D22" s="608"/>
      <c r="E22" s="608"/>
      <c r="F22" s="608"/>
      <c r="G22" s="608"/>
      <c r="H22" s="608"/>
      <c r="I22" s="608"/>
      <c r="J22" s="608"/>
      <c r="K22" s="608"/>
      <c r="L22" s="608"/>
      <c r="M22" s="608"/>
      <c r="N22" s="608"/>
      <c r="O22" s="608"/>
      <c r="P22" s="608"/>
      <c r="Q22" s="608"/>
      <c r="R22" s="608"/>
      <c r="S22" s="608"/>
      <c r="T22" s="608"/>
      <c r="U22" s="608"/>
      <c r="V22" s="608"/>
      <c r="W22" s="608"/>
      <c r="X22" s="608"/>
      <c r="Y22" s="608"/>
      <c r="Z22" s="608"/>
      <c r="AA22" s="608"/>
      <c r="AB22" s="608"/>
      <c r="AC22" s="608"/>
      <c r="AD22" s="608"/>
      <c r="AE22" s="608"/>
      <c r="AF22" s="609"/>
      <c r="AG22" s="244"/>
      <c r="AI22" s="132" t="str">
        <f>VLOOKUP(G18&amp;G19&amp;C21,名称!U3:U171,1,FALSE)</f>
        <v/>
      </c>
      <c r="AJ22" s="132" t="s">
        <v>468</v>
      </c>
      <c r="AK22" s="217"/>
      <c r="AL22" s="132">
        <v>175</v>
      </c>
      <c r="AN22" s="132" t="s">
        <v>469</v>
      </c>
      <c r="AO22" s="132">
        <f>'【入出力用】様式A-6(2例目)'!G17</f>
        <v>0</v>
      </c>
    </row>
    <row r="23" spans="1:42" s="132" customFormat="1" ht="14.25" customHeight="1">
      <c r="A23" s="639"/>
      <c r="B23" s="636"/>
      <c r="C23" s="220"/>
      <c r="D23" s="220"/>
      <c r="E23" s="220"/>
      <c r="F23" s="220"/>
      <c r="G23" s="220"/>
      <c r="H23" s="220"/>
      <c r="I23" s="220"/>
      <c r="J23" s="220"/>
      <c r="K23" s="220"/>
      <c r="L23" s="220"/>
      <c r="M23" s="220"/>
      <c r="N23" s="170"/>
      <c r="O23" s="171" t="s">
        <v>470</v>
      </c>
      <c r="P23" s="170"/>
      <c r="Q23" s="170"/>
      <c r="R23" s="172" t="s">
        <v>471</v>
      </c>
      <c r="S23" s="170"/>
      <c r="T23" s="272"/>
      <c r="U23" s="170"/>
      <c r="V23" s="170"/>
      <c r="W23" s="171" t="s">
        <v>470</v>
      </c>
      <c r="X23" s="273"/>
      <c r="Y23" s="274"/>
      <c r="Z23" s="275" t="s">
        <v>472</v>
      </c>
      <c r="AA23" s="173"/>
      <c r="AB23" s="272"/>
      <c r="AC23" s="174"/>
      <c r="AD23" s="174"/>
      <c r="AE23" s="174"/>
      <c r="AF23" s="276"/>
      <c r="AG23" s="259"/>
      <c r="AH23" s="165" t="s">
        <v>197</v>
      </c>
    </row>
    <row r="24" spans="1:42" s="128" customFormat="1" ht="15" customHeight="1" thickBot="1">
      <c r="A24" s="639"/>
      <c r="B24" s="636"/>
      <c r="C24" s="497" t="s">
        <v>473</v>
      </c>
      <c r="D24" s="497"/>
      <c r="E24" s="497"/>
      <c r="F24" s="497"/>
      <c r="G24" s="497"/>
      <c r="H24" s="497"/>
      <c r="I24" s="497"/>
      <c r="J24" s="497"/>
      <c r="K24" s="497"/>
      <c r="L24" s="497"/>
      <c r="M24" s="497"/>
      <c r="N24" s="497"/>
      <c r="O24" s="497"/>
      <c r="P24" s="497"/>
      <c r="Q24" s="497"/>
      <c r="R24" s="497"/>
      <c r="S24" s="497"/>
      <c r="T24" s="497"/>
      <c r="U24" s="497"/>
      <c r="V24" s="497"/>
      <c r="W24" s="497"/>
      <c r="X24" s="497"/>
      <c r="Y24" s="497"/>
      <c r="Z24" s="497"/>
      <c r="AA24" s="497"/>
      <c r="AB24" s="497"/>
      <c r="AC24" s="497"/>
      <c r="AD24" s="497"/>
      <c r="AE24" s="497"/>
      <c r="AF24" s="498"/>
      <c r="AG24" s="246"/>
      <c r="AH24" s="175"/>
      <c r="AI24" s="128" t="str">
        <f>IF(G18="姿勢保持装置","使用した構造フレーム：","補装具費支給制度の型式：")</f>
        <v>補装具費支給制度の型式：</v>
      </c>
      <c r="AJ24" s="128" t="s">
        <v>474</v>
      </c>
      <c r="AL24" s="128">
        <v>176</v>
      </c>
      <c r="AN24" s="128" t="s">
        <v>475</v>
      </c>
      <c r="AO24" s="128">
        <f>'【入出力用】様式A-6(2例目)'!C21</f>
        <v>0</v>
      </c>
    </row>
    <row r="25" spans="1:42" ht="14.25" customHeight="1" thickBot="1">
      <c r="A25" s="639"/>
      <c r="B25" s="636"/>
      <c r="C25" s="598" t="s">
        <v>54</v>
      </c>
      <c r="D25" s="599"/>
      <c r="E25" s="599"/>
      <c r="F25" s="599"/>
      <c r="G25" s="599"/>
      <c r="H25" s="599"/>
      <c r="I25" s="599"/>
      <c r="J25" s="577" t="s">
        <v>55</v>
      </c>
      <c r="K25" s="577"/>
      <c r="L25" s="577"/>
      <c r="M25" s="577"/>
      <c r="N25" s="577"/>
      <c r="O25" s="577"/>
      <c r="P25" s="577"/>
      <c r="Q25" s="577"/>
      <c r="R25" s="577" t="s">
        <v>476</v>
      </c>
      <c r="S25" s="577"/>
      <c r="T25" s="577"/>
      <c r="U25" s="577"/>
      <c r="V25" s="577"/>
      <c r="W25" s="577"/>
      <c r="X25" s="577"/>
      <c r="Y25" s="577"/>
      <c r="Z25" s="577"/>
      <c r="AA25" s="577"/>
      <c r="AB25" s="577"/>
      <c r="AC25" s="577"/>
      <c r="AD25" s="577"/>
      <c r="AE25" s="577"/>
      <c r="AF25" s="577"/>
      <c r="AG25" s="247"/>
      <c r="AH25" s="165"/>
      <c r="AL25" s="3">
        <v>177</v>
      </c>
      <c r="AN25" s="3" t="s">
        <v>477</v>
      </c>
      <c r="AO25" s="3">
        <f>'【入出力用】様式A-6(2例目)'!C26</f>
        <v>0</v>
      </c>
    </row>
    <row r="26" spans="1:42" ht="24.75" customHeight="1" thickBot="1">
      <c r="A26" s="639"/>
      <c r="B26" s="636"/>
      <c r="C26" s="576"/>
      <c r="D26" s="496"/>
      <c r="E26" s="496"/>
      <c r="F26" s="496"/>
      <c r="G26" s="496"/>
      <c r="H26" s="496"/>
      <c r="I26" s="496"/>
      <c r="J26" s="496"/>
      <c r="K26" s="496"/>
      <c r="L26" s="496"/>
      <c r="M26" s="496"/>
      <c r="N26" s="496"/>
      <c r="O26" s="496"/>
      <c r="P26" s="496"/>
      <c r="Q26" s="496"/>
      <c r="R26" s="496"/>
      <c r="S26" s="496"/>
      <c r="T26" s="496"/>
      <c r="U26" s="496"/>
      <c r="V26" s="496"/>
      <c r="W26" s="496"/>
      <c r="X26" s="496"/>
      <c r="Y26" s="496"/>
      <c r="Z26" s="496"/>
      <c r="AA26" s="496"/>
      <c r="AB26" s="496"/>
      <c r="AC26" s="496"/>
      <c r="AD26" s="496"/>
      <c r="AE26" s="496"/>
      <c r="AF26" s="517"/>
      <c r="AG26" s="256"/>
      <c r="AH26" s="165" t="s">
        <v>197</v>
      </c>
      <c r="AL26" s="3">
        <v>178</v>
      </c>
      <c r="AN26" s="3" t="s">
        <v>478</v>
      </c>
      <c r="AO26" s="3">
        <f>'【入出力用】様式A-6(2例目)'!C27</f>
        <v>0</v>
      </c>
    </row>
    <row r="27" spans="1:42" ht="24.75" customHeight="1" thickBot="1">
      <c r="A27" s="639"/>
      <c r="B27" s="636"/>
      <c r="C27" s="576"/>
      <c r="D27" s="496"/>
      <c r="E27" s="496"/>
      <c r="F27" s="496"/>
      <c r="G27" s="496"/>
      <c r="H27" s="496"/>
      <c r="I27" s="496"/>
      <c r="J27" s="496"/>
      <c r="K27" s="496"/>
      <c r="L27" s="496"/>
      <c r="M27" s="496"/>
      <c r="N27" s="496"/>
      <c r="O27" s="496"/>
      <c r="P27" s="496"/>
      <c r="Q27" s="496"/>
      <c r="R27" s="496"/>
      <c r="S27" s="496"/>
      <c r="T27" s="496"/>
      <c r="U27" s="496"/>
      <c r="V27" s="496"/>
      <c r="W27" s="496"/>
      <c r="X27" s="496"/>
      <c r="Y27" s="496"/>
      <c r="Z27" s="496"/>
      <c r="AA27" s="496"/>
      <c r="AB27" s="496"/>
      <c r="AC27" s="496"/>
      <c r="AD27" s="496"/>
      <c r="AE27" s="496"/>
      <c r="AF27" s="517"/>
      <c r="AG27" s="256"/>
      <c r="AH27" s="165" t="s">
        <v>197</v>
      </c>
      <c r="AJ27" s="128"/>
      <c r="AL27" s="3">
        <v>179</v>
      </c>
      <c r="AN27" s="3" t="s">
        <v>479</v>
      </c>
      <c r="AO27" s="3">
        <f>'【入出力用】様式A-6(2例目)'!C28</f>
        <v>0</v>
      </c>
    </row>
    <row r="28" spans="1:42" ht="24.75" customHeight="1" thickBot="1">
      <c r="A28" s="639"/>
      <c r="B28" s="636"/>
      <c r="C28" s="576"/>
      <c r="D28" s="496"/>
      <c r="E28" s="496"/>
      <c r="F28" s="496"/>
      <c r="G28" s="496"/>
      <c r="H28" s="496"/>
      <c r="I28" s="496"/>
      <c r="J28" s="496"/>
      <c r="K28" s="496"/>
      <c r="L28" s="496"/>
      <c r="M28" s="496"/>
      <c r="N28" s="496"/>
      <c r="O28" s="496"/>
      <c r="P28" s="496"/>
      <c r="Q28" s="496"/>
      <c r="R28" s="496"/>
      <c r="S28" s="496"/>
      <c r="T28" s="496"/>
      <c r="U28" s="496"/>
      <c r="V28" s="496"/>
      <c r="W28" s="496"/>
      <c r="X28" s="496"/>
      <c r="Y28" s="496"/>
      <c r="Z28" s="496"/>
      <c r="AA28" s="496"/>
      <c r="AB28" s="496"/>
      <c r="AC28" s="496"/>
      <c r="AD28" s="496"/>
      <c r="AE28" s="496"/>
      <c r="AF28" s="517"/>
      <c r="AG28" s="256"/>
      <c r="AH28" s="165" t="s">
        <v>197</v>
      </c>
      <c r="AL28" s="3">
        <v>180</v>
      </c>
      <c r="AN28" s="3" t="s">
        <v>480</v>
      </c>
      <c r="AO28" s="3">
        <f>'【入出力用】様式A-6(2例目)'!C29</f>
        <v>0</v>
      </c>
    </row>
    <row r="29" spans="1:42" ht="24.75" customHeight="1" thickBot="1">
      <c r="A29" s="639"/>
      <c r="B29" s="636"/>
      <c r="C29" s="576"/>
      <c r="D29" s="496"/>
      <c r="E29" s="496"/>
      <c r="F29" s="496"/>
      <c r="G29" s="496"/>
      <c r="H29" s="496"/>
      <c r="I29" s="496"/>
      <c r="J29" s="496"/>
      <c r="K29" s="496"/>
      <c r="L29" s="496"/>
      <c r="M29" s="496"/>
      <c r="N29" s="496"/>
      <c r="O29" s="496"/>
      <c r="P29" s="496"/>
      <c r="Q29" s="496"/>
      <c r="R29" s="496"/>
      <c r="S29" s="496"/>
      <c r="T29" s="496"/>
      <c r="U29" s="496"/>
      <c r="V29" s="496"/>
      <c r="W29" s="496"/>
      <c r="X29" s="496"/>
      <c r="Y29" s="496"/>
      <c r="Z29" s="496"/>
      <c r="AA29" s="496"/>
      <c r="AB29" s="496"/>
      <c r="AC29" s="496"/>
      <c r="AD29" s="496"/>
      <c r="AE29" s="496"/>
      <c r="AF29" s="517"/>
      <c r="AG29" s="256"/>
      <c r="AH29" s="165" t="s">
        <v>197</v>
      </c>
      <c r="AL29" s="3">
        <v>181</v>
      </c>
      <c r="AN29" s="3" t="s">
        <v>481</v>
      </c>
      <c r="AO29" s="3">
        <f>'【入出力用】様式A-6(2例目)'!C30</f>
        <v>0</v>
      </c>
    </row>
    <row r="30" spans="1:42" ht="24.75" customHeight="1" thickBot="1">
      <c r="A30" s="639"/>
      <c r="B30" s="636"/>
      <c r="C30" s="576"/>
      <c r="D30" s="496"/>
      <c r="E30" s="496"/>
      <c r="F30" s="496"/>
      <c r="G30" s="496"/>
      <c r="H30" s="496"/>
      <c r="I30" s="496"/>
      <c r="J30" s="496"/>
      <c r="K30" s="496"/>
      <c r="L30" s="496"/>
      <c r="M30" s="496"/>
      <c r="N30" s="496"/>
      <c r="O30" s="496"/>
      <c r="P30" s="496"/>
      <c r="Q30" s="496"/>
      <c r="R30" s="496"/>
      <c r="S30" s="496"/>
      <c r="T30" s="496"/>
      <c r="U30" s="496"/>
      <c r="V30" s="496"/>
      <c r="W30" s="496"/>
      <c r="X30" s="496"/>
      <c r="Y30" s="496"/>
      <c r="Z30" s="496"/>
      <c r="AA30" s="496"/>
      <c r="AB30" s="496"/>
      <c r="AC30" s="496"/>
      <c r="AD30" s="496"/>
      <c r="AE30" s="496"/>
      <c r="AF30" s="517"/>
      <c r="AG30" s="256"/>
      <c r="AH30" s="165" t="s">
        <v>197</v>
      </c>
      <c r="AL30" s="3">
        <v>182</v>
      </c>
      <c r="AN30" s="3" t="s">
        <v>482</v>
      </c>
      <c r="AO30" s="3">
        <f>'【入出力用】様式A-6(2例目)'!C31</f>
        <v>0</v>
      </c>
    </row>
    <row r="31" spans="1:42" ht="24.75" customHeight="1" thickBot="1">
      <c r="A31" s="639"/>
      <c r="B31" s="636"/>
      <c r="C31" s="576"/>
      <c r="D31" s="496"/>
      <c r="E31" s="496"/>
      <c r="F31" s="496"/>
      <c r="G31" s="496"/>
      <c r="H31" s="496"/>
      <c r="I31" s="496"/>
      <c r="J31" s="496"/>
      <c r="K31" s="496"/>
      <c r="L31" s="496"/>
      <c r="M31" s="496"/>
      <c r="N31" s="496"/>
      <c r="O31" s="496"/>
      <c r="P31" s="496"/>
      <c r="Q31" s="496"/>
      <c r="R31" s="496"/>
      <c r="S31" s="496"/>
      <c r="T31" s="496"/>
      <c r="U31" s="496"/>
      <c r="V31" s="496"/>
      <c r="W31" s="496"/>
      <c r="X31" s="496"/>
      <c r="Y31" s="496"/>
      <c r="Z31" s="496"/>
      <c r="AA31" s="496"/>
      <c r="AB31" s="496"/>
      <c r="AC31" s="496"/>
      <c r="AD31" s="496"/>
      <c r="AE31" s="496"/>
      <c r="AF31" s="517"/>
      <c r="AG31" s="256"/>
      <c r="AH31" s="165" t="s">
        <v>197</v>
      </c>
      <c r="AL31" s="3">
        <v>183</v>
      </c>
      <c r="AN31" s="3" t="s">
        <v>483</v>
      </c>
      <c r="AO31" s="3">
        <f>'【入出力用】様式A-6(2例目)'!C32</f>
        <v>0</v>
      </c>
    </row>
    <row r="32" spans="1:42" ht="24.75" customHeight="1" thickBot="1">
      <c r="A32" s="639"/>
      <c r="B32" s="636"/>
      <c r="C32" s="576"/>
      <c r="D32" s="496"/>
      <c r="E32" s="496"/>
      <c r="F32" s="496"/>
      <c r="G32" s="496"/>
      <c r="H32" s="496"/>
      <c r="I32" s="496"/>
      <c r="J32" s="496"/>
      <c r="K32" s="496"/>
      <c r="L32" s="496"/>
      <c r="M32" s="496"/>
      <c r="N32" s="496"/>
      <c r="O32" s="496"/>
      <c r="P32" s="496"/>
      <c r="Q32" s="496"/>
      <c r="R32" s="496"/>
      <c r="S32" s="496"/>
      <c r="T32" s="496"/>
      <c r="U32" s="496"/>
      <c r="V32" s="496"/>
      <c r="W32" s="496"/>
      <c r="X32" s="496"/>
      <c r="Y32" s="496"/>
      <c r="Z32" s="496"/>
      <c r="AA32" s="496"/>
      <c r="AB32" s="496"/>
      <c r="AC32" s="496"/>
      <c r="AD32" s="496"/>
      <c r="AE32" s="496"/>
      <c r="AF32" s="517"/>
      <c r="AG32" s="256"/>
      <c r="AH32" s="165" t="s">
        <v>197</v>
      </c>
      <c r="AL32" s="3">
        <v>184</v>
      </c>
      <c r="AN32" s="3" t="s">
        <v>484</v>
      </c>
      <c r="AO32" s="3">
        <f>'【入出力用】様式A-6(2例目)'!C33</f>
        <v>0</v>
      </c>
    </row>
    <row r="33" spans="1:42" ht="24.75" customHeight="1" thickBot="1">
      <c r="A33" s="639"/>
      <c r="B33" s="636"/>
      <c r="C33" s="576"/>
      <c r="D33" s="496"/>
      <c r="E33" s="496"/>
      <c r="F33" s="496"/>
      <c r="G33" s="496"/>
      <c r="H33" s="496"/>
      <c r="I33" s="496"/>
      <c r="J33" s="496"/>
      <c r="K33" s="496"/>
      <c r="L33" s="496"/>
      <c r="M33" s="496"/>
      <c r="N33" s="496"/>
      <c r="O33" s="496"/>
      <c r="P33" s="496"/>
      <c r="Q33" s="496"/>
      <c r="R33" s="496"/>
      <c r="S33" s="496"/>
      <c r="T33" s="496"/>
      <c r="U33" s="496"/>
      <c r="V33" s="496"/>
      <c r="W33" s="496"/>
      <c r="X33" s="496"/>
      <c r="Y33" s="496"/>
      <c r="Z33" s="496"/>
      <c r="AA33" s="496"/>
      <c r="AB33" s="496"/>
      <c r="AC33" s="496"/>
      <c r="AD33" s="496"/>
      <c r="AE33" s="496"/>
      <c r="AF33" s="517"/>
      <c r="AG33" s="256"/>
      <c r="AH33" s="165" t="s">
        <v>197</v>
      </c>
      <c r="AL33" s="3">
        <v>185</v>
      </c>
      <c r="AN33" s="3" t="s">
        <v>485</v>
      </c>
      <c r="AO33" s="3">
        <f>'【入出力用】様式A-6(2例目)'!C34</f>
        <v>0</v>
      </c>
      <c r="AP33" s="212" t="s">
        <v>437</v>
      </c>
    </row>
    <row r="34" spans="1:42" ht="24.75" customHeight="1" thickBot="1">
      <c r="A34" s="639"/>
      <c r="B34" s="636"/>
      <c r="C34" s="576"/>
      <c r="D34" s="496"/>
      <c r="E34" s="496"/>
      <c r="F34" s="496"/>
      <c r="G34" s="496"/>
      <c r="H34" s="496"/>
      <c r="I34" s="496"/>
      <c r="J34" s="496"/>
      <c r="K34" s="496"/>
      <c r="L34" s="496"/>
      <c r="M34" s="496"/>
      <c r="N34" s="496"/>
      <c r="O34" s="496"/>
      <c r="P34" s="496"/>
      <c r="Q34" s="496"/>
      <c r="R34" s="496"/>
      <c r="S34" s="496"/>
      <c r="T34" s="496"/>
      <c r="U34" s="496"/>
      <c r="V34" s="496"/>
      <c r="W34" s="496"/>
      <c r="X34" s="496"/>
      <c r="Y34" s="496"/>
      <c r="Z34" s="496"/>
      <c r="AA34" s="496"/>
      <c r="AB34" s="496"/>
      <c r="AC34" s="496"/>
      <c r="AD34" s="496"/>
      <c r="AE34" s="496"/>
      <c r="AF34" s="517"/>
      <c r="AG34" s="256"/>
      <c r="AH34" s="165" t="s">
        <v>197</v>
      </c>
      <c r="AL34" s="3">
        <v>186</v>
      </c>
      <c r="AN34" s="3" t="s">
        <v>486</v>
      </c>
      <c r="AO34" s="3">
        <f>'【入出力用】様式A-6(2例目)'!J26</f>
        <v>0</v>
      </c>
      <c r="AP34" s="315" t="str">
        <f>IF(OR(AND(AK22=2,C26&amp;J26&amp;R26=""),AND(AK22=1,C26&amp;J26&amp;R26&lt;&gt;"")),"OK","NG")</f>
        <v>NG</v>
      </c>
    </row>
    <row r="35" spans="1:42" ht="6.75" customHeight="1" thickBot="1">
      <c r="A35" s="640"/>
      <c r="B35" s="637"/>
      <c r="C35" s="176"/>
      <c r="D35" s="176"/>
      <c r="E35" s="176"/>
      <c r="F35" s="176"/>
      <c r="G35" s="176"/>
      <c r="H35" s="176"/>
      <c r="I35" s="176"/>
      <c r="J35" s="176"/>
      <c r="K35" s="176"/>
      <c r="L35" s="176"/>
      <c r="M35" s="176"/>
      <c r="N35" s="176"/>
      <c r="O35" s="176"/>
      <c r="P35" s="176"/>
      <c r="Q35" s="4"/>
      <c r="R35" s="4"/>
      <c r="S35" s="4"/>
      <c r="T35" s="4"/>
      <c r="U35" s="4"/>
      <c r="V35" s="4"/>
      <c r="W35" s="4"/>
      <c r="X35" s="4"/>
      <c r="Y35" s="4"/>
      <c r="Z35" s="4"/>
      <c r="AA35" s="4"/>
      <c r="AB35" s="4"/>
      <c r="AC35" s="4"/>
      <c r="AD35" s="4"/>
      <c r="AE35" s="176"/>
      <c r="AF35" s="277"/>
      <c r="AG35" s="23"/>
      <c r="AH35" s="165" t="s">
        <v>197</v>
      </c>
      <c r="AL35" s="3">
        <v>187</v>
      </c>
      <c r="AN35" s="3" t="s">
        <v>487</v>
      </c>
      <c r="AO35" s="3">
        <f>'【入出力用】様式A-6(2例目)'!J27</f>
        <v>0</v>
      </c>
    </row>
    <row r="36" spans="1:42" ht="8.4499999999999993" customHeight="1">
      <c r="A36" s="595" t="str">
        <f>'【入力用】入力用フォーム '!$C$6&amp;" "&amp;MID('【入力用】入力用フォーム '!C7,1,1000)&amp;'【入力用】入力用フォーム '!$C$8</f>
        <v xml:space="preserve"> </v>
      </c>
      <c r="B36" s="526"/>
      <c r="C36" s="526"/>
      <c r="D36" s="526"/>
      <c r="E36" s="526"/>
      <c r="F36" s="526"/>
      <c r="G36" s="526"/>
      <c r="H36" s="526"/>
      <c r="I36" s="526"/>
      <c r="J36" s="526"/>
      <c r="K36" s="526"/>
      <c r="L36" s="526"/>
      <c r="M36" s="526"/>
      <c r="N36" s="526"/>
      <c r="O36" s="526"/>
      <c r="P36" s="526"/>
      <c r="Q36" s="526"/>
      <c r="R36" s="526"/>
      <c r="S36" s="526"/>
      <c r="T36" s="526"/>
      <c r="U36" s="526"/>
      <c r="V36" s="526"/>
      <c r="W36" s="526"/>
      <c r="X36" s="526"/>
      <c r="Y36" s="526"/>
      <c r="Z36" s="526"/>
      <c r="AA36" s="526"/>
      <c r="AB36" s="526"/>
      <c r="AC36" s="526"/>
      <c r="AD36" s="526"/>
      <c r="AE36" s="526"/>
      <c r="AF36" s="526"/>
      <c r="AG36" s="222"/>
      <c r="AH36" s="165" t="s">
        <v>197</v>
      </c>
      <c r="AL36" s="3">
        <v>188</v>
      </c>
      <c r="AN36" s="3" t="s">
        <v>488</v>
      </c>
      <c r="AO36" s="3">
        <f>'【入出力用】様式A-6(2例目)'!J28</f>
        <v>0</v>
      </c>
    </row>
    <row r="37" spans="1:42" ht="7.5" customHeight="1">
      <c r="B37" s="592" t="s">
        <v>402</v>
      </c>
      <c r="C37" s="592"/>
      <c r="D37" s="592"/>
      <c r="E37" s="592"/>
      <c r="F37" s="592"/>
      <c r="G37" s="592"/>
      <c r="H37" s="592"/>
      <c r="I37" s="592"/>
      <c r="J37" s="592"/>
      <c r="K37" s="592"/>
      <c r="AD37" s="596" t="s">
        <v>489</v>
      </c>
      <c r="AE37" s="596"/>
      <c r="AF37" s="596"/>
      <c r="AG37" s="223"/>
      <c r="AH37" s="165" t="s">
        <v>197</v>
      </c>
      <c r="AL37" s="3">
        <v>189</v>
      </c>
      <c r="AN37" s="3" t="s">
        <v>490</v>
      </c>
      <c r="AO37" s="3">
        <f>'【入出力用】様式A-6(2例目)'!J29</f>
        <v>0</v>
      </c>
    </row>
    <row r="38" spans="1:42" ht="17.100000000000001" customHeight="1" thickBot="1">
      <c r="A38" s="4"/>
      <c r="B38" s="593"/>
      <c r="C38" s="593"/>
      <c r="D38" s="593"/>
      <c r="E38" s="593"/>
      <c r="F38" s="593"/>
      <c r="G38" s="593"/>
      <c r="H38" s="593"/>
      <c r="I38" s="593"/>
      <c r="J38" s="593"/>
      <c r="K38" s="593"/>
      <c r="L38" s="4"/>
      <c r="M38" s="4"/>
      <c r="N38" s="4"/>
      <c r="O38" s="4"/>
      <c r="P38" s="4"/>
      <c r="Q38" s="4"/>
      <c r="R38" s="4"/>
      <c r="S38" s="4"/>
      <c r="T38" s="4"/>
      <c r="U38" s="4"/>
      <c r="V38" s="4"/>
      <c r="W38" s="4"/>
      <c r="X38" s="4"/>
      <c r="Y38" s="4"/>
      <c r="Z38" s="4"/>
      <c r="AA38" s="4"/>
      <c r="AB38" s="4"/>
      <c r="AC38" s="4"/>
      <c r="AD38" s="597"/>
      <c r="AE38" s="597"/>
      <c r="AF38" s="597"/>
      <c r="AG38" s="223"/>
      <c r="AH38" s="165" t="s">
        <v>197</v>
      </c>
      <c r="AL38" s="3">
        <v>190</v>
      </c>
      <c r="AN38" s="3" t="s">
        <v>491</v>
      </c>
      <c r="AO38" s="3">
        <f>'【入出力用】様式A-6(2例目)'!J30</f>
        <v>0</v>
      </c>
    </row>
    <row r="39" spans="1:42" ht="17.100000000000001" customHeight="1">
      <c r="A39" s="569" t="s">
        <v>492</v>
      </c>
      <c r="B39" s="278" t="s">
        <v>493</v>
      </c>
      <c r="C39" s="141"/>
      <c r="D39" s="141"/>
      <c r="E39" s="141"/>
      <c r="F39" s="141"/>
      <c r="G39" s="141"/>
      <c r="H39" s="141"/>
      <c r="I39" s="141"/>
      <c r="J39" s="141"/>
      <c r="K39" s="141"/>
      <c r="L39" s="141"/>
      <c r="M39" s="141"/>
      <c r="N39" s="141"/>
      <c r="O39" s="141"/>
      <c r="P39" s="141"/>
      <c r="Q39" s="141"/>
      <c r="R39" s="141"/>
      <c r="S39" s="141"/>
      <c r="T39" s="141"/>
      <c r="U39" s="141"/>
      <c r="V39" s="141"/>
      <c r="W39" s="141"/>
      <c r="X39" s="141"/>
      <c r="Y39" s="141"/>
      <c r="Z39" s="141"/>
      <c r="AA39" s="141"/>
      <c r="AB39" s="141"/>
      <c r="AC39" s="141"/>
      <c r="AD39" s="141"/>
      <c r="AE39" s="141"/>
      <c r="AF39" s="311"/>
      <c r="AG39" s="23"/>
      <c r="AH39" s="165"/>
      <c r="AI39" s="6"/>
      <c r="AJ39" s="6"/>
      <c r="AK39" s="218" t="b">
        <v>0</v>
      </c>
      <c r="AL39" s="3">
        <v>191</v>
      </c>
      <c r="AN39" s="3" t="s">
        <v>494</v>
      </c>
      <c r="AO39" s="3">
        <f>'【入出力用】様式A-6(2例目)'!J31</f>
        <v>0</v>
      </c>
    </row>
    <row r="40" spans="1:42" ht="15.75" customHeight="1" thickBot="1">
      <c r="A40" s="570"/>
      <c r="B40" s="466" t="s">
        <v>495</v>
      </c>
      <c r="C40" s="467"/>
      <c r="D40" s="467"/>
      <c r="E40" s="467"/>
      <c r="F40" s="467"/>
      <c r="G40" s="468"/>
      <c r="H40" s="468"/>
      <c r="I40" s="468"/>
      <c r="J40" s="468"/>
      <c r="K40" s="468"/>
      <c r="L40" s="467"/>
      <c r="M40" s="467"/>
      <c r="N40" s="467"/>
      <c r="O40" s="467"/>
      <c r="P40" s="467"/>
      <c r="Q40" s="467"/>
      <c r="R40" s="467"/>
      <c r="S40" s="467"/>
      <c r="T40" s="467"/>
      <c r="U40" s="468"/>
      <c r="V40" s="468"/>
      <c r="W40" s="468"/>
      <c r="X40" s="468"/>
      <c r="Y40" s="468"/>
      <c r="Z40" s="468"/>
      <c r="AA40" s="468"/>
      <c r="AB40" s="468"/>
      <c r="AC40" s="468"/>
      <c r="AD40" s="468"/>
      <c r="AE40" s="468"/>
      <c r="AF40" s="469"/>
      <c r="AG40" s="260"/>
      <c r="AH40" s="165" t="s">
        <v>197</v>
      </c>
      <c r="AI40" s="6"/>
      <c r="AJ40" s="6"/>
      <c r="AL40" s="3">
        <v>192</v>
      </c>
      <c r="AN40" s="3" t="s">
        <v>496</v>
      </c>
      <c r="AO40" s="3">
        <f>'【入出力用】様式A-6(2例目)'!J32</f>
        <v>0</v>
      </c>
    </row>
    <row r="41" spans="1:42" ht="11.1" customHeight="1">
      <c r="A41" s="537"/>
      <c r="B41" s="476" t="s">
        <v>497</v>
      </c>
      <c r="C41" s="477"/>
      <c r="D41" s="477"/>
      <c r="E41" s="477"/>
      <c r="F41" s="502"/>
      <c r="G41" s="503"/>
      <c r="H41" s="503"/>
      <c r="I41" s="503"/>
      <c r="J41" s="504"/>
      <c r="K41" s="584" t="s">
        <v>498</v>
      </c>
      <c r="L41" s="559"/>
      <c r="M41" s="559"/>
      <c r="N41" s="559"/>
      <c r="O41" s="559"/>
      <c r="P41" s="559"/>
      <c r="Q41" s="559"/>
      <c r="R41" s="559"/>
      <c r="S41" s="585"/>
      <c r="T41" s="508"/>
      <c r="U41" s="509"/>
      <c r="V41" s="509"/>
      <c r="W41" s="509"/>
      <c r="X41" s="509"/>
      <c r="Y41" s="509"/>
      <c r="Z41" s="509"/>
      <c r="AA41" s="509"/>
      <c r="AB41" s="509"/>
      <c r="AC41" s="509"/>
      <c r="AD41" s="509"/>
      <c r="AE41" s="509"/>
      <c r="AF41" s="510"/>
      <c r="AG41" s="261"/>
      <c r="AH41" s="165" t="s">
        <v>197</v>
      </c>
      <c r="AI41" s="6"/>
      <c r="AJ41" s="6"/>
    </row>
    <row r="42" spans="1:42" ht="11.1" customHeight="1" thickBot="1">
      <c r="A42" s="537"/>
      <c r="B42" s="478"/>
      <c r="C42" s="479"/>
      <c r="D42" s="479"/>
      <c r="E42" s="479"/>
      <c r="F42" s="505"/>
      <c r="G42" s="506"/>
      <c r="H42" s="506"/>
      <c r="I42" s="506"/>
      <c r="J42" s="507"/>
      <c r="K42" s="586"/>
      <c r="L42" s="556"/>
      <c r="M42" s="556"/>
      <c r="N42" s="556"/>
      <c r="O42" s="556"/>
      <c r="P42" s="556"/>
      <c r="Q42" s="556"/>
      <c r="R42" s="556"/>
      <c r="S42" s="587"/>
      <c r="T42" s="511"/>
      <c r="U42" s="512"/>
      <c r="V42" s="512"/>
      <c r="W42" s="512"/>
      <c r="X42" s="512"/>
      <c r="Y42" s="512"/>
      <c r="Z42" s="512"/>
      <c r="AA42" s="512"/>
      <c r="AB42" s="512"/>
      <c r="AC42" s="512"/>
      <c r="AD42" s="512"/>
      <c r="AE42" s="512"/>
      <c r="AF42" s="513"/>
      <c r="AG42" s="261"/>
      <c r="AH42" s="165" t="s">
        <v>197</v>
      </c>
      <c r="AL42" s="3">
        <v>193</v>
      </c>
      <c r="AN42" s="3" t="s">
        <v>499</v>
      </c>
      <c r="AO42" s="3">
        <f>'【入出力用】様式A-6(2例目)'!J33</f>
        <v>0</v>
      </c>
    </row>
    <row r="43" spans="1:42" ht="11.1" customHeight="1">
      <c r="A43" s="537"/>
      <c r="B43" s="476" t="s">
        <v>500</v>
      </c>
      <c r="C43" s="477"/>
      <c r="D43" s="477"/>
      <c r="E43" s="477"/>
      <c r="F43" s="488"/>
      <c r="G43" s="489"/>
      <c r="H43" s="489"/>
      <c r="I43" s="489"/>
      <c r="J43" s="490"/>
      <c r="K43" s="586"/>
      <c r="L43" s="556"/>
      <c r="M43" s="556"/>
      <c r="N43" s="556"/>
      <c r="O43" s="556"/>
      <c r="P43" s="556"/>
      <c r="Q43" s="556"/>
      <c r="R43" s="556"/>
      <c r="S43" s="587"/>
      <c r="T43" s="511"/>
      <c r="U43" s="512"/>
      <c r="V43" s="512"/>
      <c r="W43" s="512"/>
      <c r="X43" s="512"/>
      <c r="Y43" s="512"/>
      <c r="Z43" s="512"/>
      <c r="AA43" s="512"/>
      <c r="AB43" s="512"/>
      <c r="AC43" s="512"/>
      <c r="AD43" s="512"/>
      <c r="AE43" s="512"/>
      <c r="AF43" s="513"/>
      <c r="AG43" s="261"/>
      <c r="AH43" s="165" t="s">
        <v>197</v>
      </c>
      <c r="AJ43" s="22">
        <f>IF(AI43=$F$45,7,"")</f>
        <v>7</v>
      </c>
      <c r="AL43" s="3">
        <v>194</v>
      </c>
      <c r="AN43" s="3" t="s">
        <v>501</v>
      </c>
      <c r="AO43" s="3">
        <f>'【入出力用】様式A-6(2例目)'!J34</f>
        <v>0</v>
      </c>
    </row>
    <row r="44" spans="1:42" ht="11.1" customHeight="1" thickBot="1">
      <c r="A44" s="537"/>
      <c r="B44" s="478"/>
      <c r="C44" s="479"/>
      <c r="D44" s="479"/>
      <c r="E44" s="479"/>
      <c r="F44" s="491"/>
      <c r="G44" s="492"/>
      <c r="H44" s="492"/>
      <c r="I44" s="492"/>
      <c r="J44" s="493"/>
      <c r="K44" s="588"/>
      <c r="L44" s="564"/>
      <c r="M44" s="564"/>
      <c r="N44" s="564"/>
      <c r="O44" s="564"/>
      <c r="P44" s="564"/>
      <c r="Q44" s="564"/>
      <c r="R44" s="564"/>
      <c r="S44" s="589"/>
      <c r="T44" s="514"/>
      <c r="U44" s="515"/>
      <c r="V44" s="515"/>
      <c r="W44" s="515"/>
      <c r="X44" s="515"/>
      <c r="Y44" s="515"/>
      <c r="Z44" s="515"/>
      <c r="AA44" s="515"/>
      <c r="AB44" s="515"/>
      <c r="AC44" s="515"/>
      <c r="AD44" s="515"/>
      <c r="AE44" s="515"/>
      <c r="AF44" s="516"/>
      <c r="AG44" s="261"/>
      <c r="AH44" s="165" t="s">
        <v>197</v>
      </c>
      <c r="AL44" s="3">
        <v>195</v>
      </c>
      <c r="AN44" s="3" t="s">
        <v>502</v>
      </c>
      <c r="AO44" s="3">
        <f>'【入出力用】様式A-6(2例目)'!R26</f>
        <v>0</v>
      </c>
    </row>
    <row r="45" spans="1:42" ht="25.5" customHeight="1" thickBot="1">
      <c r="A45" s="570"/>
      <c r="B45" s="480" t="s">
        <v>503</v>
      </c>
      <c r="C45" s="481"/>
      <c r="D45" s="481"/>
      <c r="E45" s="481"/>
      <c r="F45" s="485"/>
      <c r="G45" s="486"/>
      <c r="H45" s="486"/>
      <c r="I45" s="486"/>
      <c r="J45" s="594"/>
      <c r="K45" s="590" t="s">
        <v>504</v>
      </c>
      <c r="L45" s="590"/>
      <c r="M45" s="590"/>
      <c r="N45" s="590"/>
      <c r="O45" s="590"/>
      <c r="P45" s="590"/>
      <c r="Q45" s="590"/>
      <c r="R45" s="590"/>
      <c r="S45" s="591"/>
      <c r="T45" s="485"/>
      <c r="U45" s="486"/>
      <c r="V45" s="486"/>
      <c r="W45" s="486"/>
      <c r="X45" s="486"/>
      <c r="Y45" s="486"/>
      <c r="Z45" s="486"/>
      <c r="AA45" s="486"/>
      <c r="AB45" s="486"/>
      <c r="AC45" s="486"/>
      <c r="AD45" s="486"/>
      <c r="AE45" s="486"/>
      <c r="AF45" s="487"/>
      <c r="AG45" s="262"/>
      <c r="AH45" s="165" t="s">
        <v>197</v>
      </c>
      <c r="AL45" s="3">
        <v>196</v>
      </c>
      <c r="AN45" s="3" t="s">
        <v>505</v>
      </c>
      <c r="AO45" s="3">
        <f>'【入出力用】様式A-6(2例目)'!R27</f>
        <v>0</v>
      </c>
      <c r="AP45" s="212" t="s">
        <v>437</v>
      </c>
    </row>
    <row r="46" spans="1:42" ht="20.25" customHeight="1" thickBot="1">
      <c r="A46" s="570"/>
      <c r="B46" s="480" t="s">
        <v>506</v>
      </c>
      <c r="C46" s="481"/>
      <c r="D46" s="481"/>
      <c r="E46" s="494"/>
      <c r="F46" s="499"/>
      <c r="G46" s="500"/>
      <c r="H46" s="500"/>
      <c r="I46" s="500"/>
      <c r="J46" s="500"/>
      <c r="K46" s="500"/>
      <c r="L46" s="500"/>
      <c r="M46" s="500"/>
      <c r="N46" s="500"/>
      <c r="O46" s="500"/>
      <c r="P46" s="500"/>
      <c r="Q46" s="500"/>
      <c r="R46" s="500"/>
      <c r="S46" s="500"/>
      <c r="T46" s="500"/>
      <c r="U46" s="500"/>
      <c r="V46" s="500"/>
      <c r="W46" s="500"/>
      <c r="X46" s="500"/>
      <c r="Y46" s="500"/>
      <c r="Z46" s="500"/>
      <c r="AA46" s="500"/>
      <c r="AB46" s="500"/>
      <c r="AC46" s="500"/>
      <c r="AD46" s="500"/>
      <c r="AE46" s="500"/>
      <c r="AF46" s="501"/>
      <c r="AG46" s="263"/>
      <c r="AH46" s="165" t="s">
        <v>197</v>
      </c>
      <c r="AI46" s="3" t="str">
        <f>IF(F45="毎日",7,IF(F45="6日/1週間",6,IF(F45="5日/1週間",5,IF(F45="4日/1週間",4,IF(F45="3日/1週間",3,IF(F45="2日/1週間",2,IF(F45="1日/1週間",1,"未選択です")))))))</f>
        <v>未選択です</v>
      </c>
      <c r="AJ46" s="3" t="s">
        <v>507</v>
      </c>
      <c r="AL46" s="3">
        <v>197</v>
      </c>
      <c r="AN46" s="3" t="s">
        <v>508</v>
      </c>
      <c r="AO46" s="3">
        <f>'【入出力用】様式A-6(2例目)'!R28</f>
        <v>0</v>
      </c>
      <c r="AP46" s="315" t="str">
        <f>IF(AND(AK39,F41&lt;&gt;"",F43&lt;&gt;"",F45&lt;AR50&gt;"",T45&lt;&gt;"",F46&lt;&gt;""),"OK","NG")</f>
        <v>NG</v>
      </c>
    </row>
    <row r="47" spans="1:42" ht="15" customHeight="1" thickBot="1">
      <c r="A47" s="537"/>
      <c r="B47" s="269" t="s">
        <v>509</v>
      </c>
      <c r="Z47" s="206"/>
      <c r="AA47" s="206"/>
      <c r="AB47" s="206"/>
      <c r="AC47" s="206"/>
      <c r="AD47" s="206"/>
      <c r="AE47" s="206"/>
      <c r="AF47" s="177"/>
      <c r="AG47" s="245"/>
      <c r="AH47" s="165"/>
      <c r="AJ47" s="3" t="s">
        <v>510</v>
      </c>
      <c r="AL47" s="3">
        <v>198</v>
      </c>
      <c r="AN47" s="3" t="s">
        <v>511</v>
      </c>
      <c r="AO47" s="3">
        <f>'【入出力用】様式A-6(2例目)'!R29</f>
        <v>0</v>
      </c>
    </row>
    <row r="48" spans="1:42" ht="19.149999999999999" customHeight="1">
      <c r="A48" s="537"/>
      <c r="B48" s="460"/>
      <c r="C48" s="461"/>
      <c r="D48" s="461"/>
      <c r="E48" s="461"/>
      <c r="F48" s="461"/>
      <c r="G48" s="461"/>
      <c r="H48" s="461"/>
      <c r="I48" s="461"/>
      <c r="J48" s="461"/>
      <c r="K48" s="461"/>
      <c r="L48" s="461"/>
      <c r="M48" s="461"/>
      <c r="N48" s="461"/>
      <c r="O48" s="461"/>
      <c r="P48" s="461"/>
      <c r="Q48" s="461"/>
      <c r="R48" s="461"/>
      <c r="S48" s="461"/>
      <c r="T48" s="461"/>
      <c r="U48" s="461"/>
      <c r="V48" s="461"/>
      <c r="W48" s="461"/>
      <c r="X48" s="461"/>
      <c r="Y48" s="461"/>
      <c r="Z48" s="461"/>
      <c r="AA48" s="461"/>
      <c r="AB48" s="461"/>
      <c r="AC48" s="461"/>
      <c r="AD48" s="461"/>
      <c r="AE48" s="461"/>
      <c r="AF48" s="462"/>
      <c r="AG48" s="264"/>
      <c r="AH48" s="165" t="s">
        <v>197</v>
      </c>
      <c r="AL48" s="3">
        <v>199</v>
      </c>
      <c r="AN48" s="3" t="s">
        <v>512</v>
      </c>
      <c r="AO48" s="3">
        <f>'【入出力用】様式A-6(2例目)'!R30</f>
        <v>0</v>
      </c>
    </row>
    <row r="49" spans="1:53" ht="19.149999999999999" customHeight="1" thickBot="1">
      <c r="A49" s="537"/>
      <c r="B49" s="463"/>
      <c r="C49" s="464"/>
      <c r="D49" s="464"/>
      <c r="E49" s="464"/>
      <c r="F49" s="464"/>
      <c r="G49" s="464"/>
      <c r="H49" s="464"/>
      <c r="I49" s="464"/>
      <c r="J49" s="464"/>
      <c r="K49" s="464"/>
      <c r="L49" s="464"/>
      <c r="M49" s="464"/>
      <c r="N49" s="464"/>
      <c r="O49" s="464"/>
      <c r="P49" s="464"/>
      <c r="Q49" s="464"/>
      <c r="R49" s="464"/>
      <c r="S49" s="464"/>
      <c r="T49" s="464"/>
      <c r="U49" s="464"/>
      <c r="V49" s="464"/>
      <c r="W49" s="464"/>
      <c r="X49" s="464"/>
      <c r="Y49" s="464"/>
      <c r="Z49" s="464"/>
      <c r="AA49" s="464"/>
      <c r="AB49" s="464"/>
      <c r="AC49" s="464"/>
      <c r="AD49" s="464"/>
      <c r="AE49" s="464"/>
      <c r="AF49" s="465"/>
      <c r="AG49" s="264"/>
      <c r="AH49" s="165" t="s">
        <v>197</v>
      </c>
      <c r="AL49" s="3">
        <v>200</v>
      </c>
      <c r="AN49" s="3" t="s">
        <v>513</v>
      </c>
      <c r="AO49" s="3">
        <f>'【入出力用】様式A-6(2例目)'!R31</f>
        <v>0</v>
      </c>
    </row>
    <row r="50" spans="1:53" ht="15" customHeight="1" thickBot="1">
      <c r="A50" s="537"/>
      <c r="B50" s="269" t="s">
        <v>514</v>
      </c>
      <c r="V50" s="206"/>
      <c r="W50" s="206"/>
      <c r="X50" s="206"/>
      <c r="Y50" s="206"/>
      <c r="Z50" s="206"/>
      <c r="AA50" s="206"/>
      <c r="AB50" s="206"/>
      <c r="AC50" s="206"/>
      <c r="AD50" s="206"/>
      <c r="AE50" s="206"/>
      <c r="AF50" s="177"/>
      <c r="AG50" s="245"/>
      <c r="AH50" s="165"/>
      <c r="AL50" s="3">
        <v>201</v>
      </c>
      <c r="AN50" s="3" t="s">
        <v>515</v>
      </c>
      <c r="AO50" s="3">
        <f>'【入出力用】様式A-6(2例目)'!R32</f>
        <v>0</v>
      </c>
    </row>
    <row r="51" spans="1:53" ht="19.149999999999999" customHeight="1">
      <c r="A51" s="537"/>
      <c r="B51" s="470"/>
      <c r="C51" s="471"/>
      <c r="D51" s="471"/>
      <c r="E51" s="471"/>
      <c r="F51" s="471"/>
      <c r="G51" s="471"/>
      <c r="H51" s="471"/>
      <c r="I51" s="471"/>
      <c r="J51" s="471"/>
      <c r="K51" s="471"/>
      <c r="L51" s="471"/>
      <c r="M51" s="471"/>
      <c r="N51" s="471"/>
      <c r="O51" s="471"/>
      <c r="P51" s="471"/>
      <c r="Q51" s="471"/>
      <c r="R51" s="471"/>
      <c r="S51" s="471"/>
      <c r="T51" s="471"/>
      <c r="U51" s="471"/>
      <c r="V51" s="471"/>
      <c r="W51" s="471"/>
      <c r="X51" s="471"/>
      <c r="Y51" s="471"/>
      <c r="Z51" s="471"/>
      <c r="AA51" s="471"/>
      <c r="AB51" s="471"/>
      <c r="AC51" s="471"/>
      <c r="AD51" s="471"/>
      <c r="AE51" s="471"/>
      <c r="AF51" s="472"/>
      <c r="AG51" s="265"/>
      <c r="AH51" s="165" t="s">
        <v>197</v>
      </c>
      <c r="AL51" s="3">
        <v>202</v>
      </c>
      <c r="AN51" s="3" t="s">
        <v>516</v>
      </c>
      <c r="AO51" s="3">
        <f>'【入出力用】様式A-6(2例目)'!R33</f>
        <v>0</v>
      </c>
    </row>
    <row r="52" spans="1:53" ht="19.149999999999999" customHeight="1" thickBot="1">
      <c r="A52" s="537"/>
      <c r="B52" s="473"/>
      <c r="C52" s="474"/>
      <c r="D52" s="474"/>
      <c r="E52" s="474"/>
      <c r="F52" s="474"/>
      <c r="G52" s="474"/>
      <c r="H52" s="474"/>
      <c r="I52" s="474"/>
      <c r="J52" s="474"/>
      <c r="K52" s="474"/>
      <c r="L52" s="474"/>
      <c r="M52" s="474"/>
      <c r="N52" s="474"/>
      <c r="O52" s="474"/>
      <c r="P52" s="474"/>
      <c r="Q52" s="474"/>
      <c r="R52" s="474"/>
      <c r="S52" s="474"/>
      <c r="T52" s="474"/>
      <c r="U52" s="474"/>
      <c r="V52" s="474"/>
      <c r="W52" s="474"/>
      <c r="X52" s="474"/>
      <c r="Y52" s="474"/>
      <c r="Z52" s="474"/>
      <c r="AA52" s="474"/>
      <c r="AB52" s="474"/>
      <c r="AC52" s="474"/>
      <c r="AD52" s="474"/>
      <c r="AE52" s="474"/>
      <c r="AF52" s="475"/>
      <c r="AG52" s="265"/>
      <c r="AH52" s="165" t="s">
        <v>197</v>
      </c>
      <c r="AL52" s="3">
        <v>203</v>
      </c>
      <c r="AN52" s="3" t="s">
        <v>517</v>
      </c>
      <c r="AO52" s="3">
        <f>'【入出力用】様式A-6(2例目)'!R34</f>
        <v>0</v>
      </c>
    </row>
    <row r="53" spans="1:53" ht="15" customHeight="1" thickBot="1">
      <c r="A53" s="537"/>
      <c r="B53" s="269" t="s">
        <v>518</v>
      </c>
      <c r="U53" s="206"/>
      <c r="V53" s="206"/>
      <c r="W53" s="206"/>
      <c r="X53" s="206"/>
      <c r="Y53" s="206"/>
      <c r="Z53" s="206"/>
      <c r="AA53" s="206"/>
      <c r="AB53" s="206"/>
      <c r="AC53" s="206"/>
      <c r="AD53" s="206"/>
      <c r="AE53" s="206"/>
      <c r="AF53" s="177"/>
      <c r="AG53" s="245"/>
      <c r="AH53" s="165"/>
      <c r="AL53" s="3">
        <v>204</v>
      </c>
      <c r="AN53" s="3" t="s">
        <v>519</v>
      </c>
      <c r="AO53" s="178">
        <f>'【入出力用】様式A-6(2例目)'!F41</f>
        <v>0</v>
      </c>
    </row>
    <row r="54" spans="1:53" ht="19.149999999999999" customHeight="1" thickBot="1">
      <c r="A54" s="537"/>
      <c r="B54" s="460"/>
      <c r="C54" s="461"/>
      <c r="D54" s="461"/>
      <c r="E54" s="461"/>
      <c r="F54" s="461"/>
      <c r="G54" s="461"/>
      <c r="H54" s="461"/>
      <c r="I54" s="461"/>
      <c r="J54" s="461"/>
      <c r="K54" s="461"/>
      <c r="L54" s="461"/>
      <c r="M54" s="461"/>
      <c r="N54" s="461"/>
      <c r="O54" s="461"/>
      <c r="P54" s="461"/>
      <c r="Q54" s="461"/>
      <c r="R54" s="461"/>
      <c r="S54" s="461"/>
      <c r="T54" s="461"/>
      <c r="U54" s="461"/>
      <c r="V54" s="461"/>
      <c r="W54" s="461"/>
      <c r="X54" s="461"/>
      <c r="Y54" s="461"/>
      <c r="Z54" s="461"/>
      <c r="AA54" s="461"/>
      <c r="AB54" s="461"/>
      <c r="AC54" s="461"/>
      <c r="AD54" s="461"/>
      <c r="AE54" s="461"/>
      <c r="AF54" s="462"/>
      <c r="AG54" s="264"/>
      <c r="AH54" s="165" t="s">
        <v>197</v>
      </c>
      <c r="AL54" s="3">
        <v>205</v>
      </c>
      <c r="AN54" s="3" t="s">
        <v>520</v>
      </c>
      <c r="AO54" s="178">
        <f>'【入出力用】様式A-6(2例目)'!F43</f>
        <v>0</v>
      </c>
      <c r="AP54" s="212" t="s">
        <v>437</v>
      </c>
    </row>
    <row r="55" spans="1:53" ht="19.149999999999999" customHeight="1" thickBot="1">
      <c r="A55" s="537"/>
      <c r="B55" s="463"/>
      <c r="C55" s="464"/>
      <c r="D55" s="464"/>
      <c r="E55" s="464"/>
      <c r="F55" s="464"/>
      <c r="G55" s="464"/>
      <c r="H55" s="464"/>
      <c r="I55" s="464"/>
      <c r="J55" s="464"/>
      <c r="K55" s="464"/>
      <c r="L55" s="464"/>
      <c r="M55" s="464"/>
      <c r="N55" s="464"/>
      <c r="O55" s="464"/>
      <c r="P55" s="464"/>
      <c r="Q55" s="464"/>
      <c r="R55" s="464"/>
      <c r="S55" s="464"/>
      <c r="T55" s="464"/>
      <c r="U55" s="464"/>
      <c r="V55" s="464"/>
      <c r="W55" s="464"/>
      <c r="X55" s="464"/>
      <c r="Y55" s="464"/>
      <c r="Z55" s="464"/>
      <c r="AA55" s="464"/>
      <c r="AB55" s="464"/>
      <c r="AC55" s="464"/>
      <c r="AD55" s="464"/>
      <c r="AE55" s="464"/>
      <c r="AF55" s="465"/>
      <c r="AG55" s="264"/>
      <c r="AH55" s="165" t="s">
        <v>197</v>
      </c>
      <c r="AL55" s="3">
        <v>206</v>
      </c>
      <c r="AN55" s="3" t="s">
        <v>521</v>
      </c>
      <c r="AO55" s="178">
        <f>'【入出力用】様式A-6(2例目)'!T41</f>
        <v>0</v>
      </c>
      <c r="AP55" s="315" t="str">
        <f>IF(AND(B48&lt;&gt;"",B51&lt;&gt;"",B54&lt;&gt;""),"OK","NG")</f>
        <v>NG</v>
      </c>
    </row>
    <row r="56" spans="1:53" ht="4.1500000000000004" customHeight="1" thickBot="1">
      <c r="A56" s="538"/>
      <c r="J56" s="125"/>
      <c r="K56" s="279"/>
      <c r="L56" s="279"/>
      <c r="M56" s="279"/>
      <c r="O56" s="179"/>
      <c r="P56" s="180"/>
      <c r="Q56" s="179"/>
      <c r="R56" s="180"/>
      <c r="S56" s="179"/>
      <c r="T56" s="179"/>
      <c r="U56" s="179"/>
      <c r="V56" s="179"/>
      <c r="W56" s="179"/>
      <c r="X56" s="179"/>
      <c r="Z56" s="125"/>
      <c r="AA56" s="125"/>
      <c r="AB56" s="280"/>
      <c r="AC56" s="181"/>
      <c r="AD56" s="182"/>
      <c r="AE56" s="182"/>
      <c r="AF56" s="281"/>
      <c r="AG56" s="23"/>
      <c r="AH56" s="165"/>
      <c r="AL56" s="3">
        <v>207</v>
      </c>
      <c r="AN56" s="3" t="s">
        <v>507</v>
      </c>
      <c r="AO56" s="178">
        <f>'【入出力用】様式A-6(2例目)'!F45</f>
        <v>0</v>
      </c>
    </row>
    <row r="57" spans="1:53" ht="19.149999999999999" customHeight="1" thickBot="1">
      <c r="A57" s="536" t="s">
        <v>522</v>
      </c>
      <c r="B57" s="558" t="s">
        <v>523</v>
      </c>
      <c r="C57" s="559"/>
      <c r="D57" s="560"/>
      <c r="E57" s="183" t="s">
        <v>524</v>
      </c>
      <c r="F57" s="184"/>
      <c r="G57" s="185" t="s">
        <v>525</v>
      </c>
      <c r="H57" s="533"/>
      <c r="I57" s="534"/>
      <c r="J57" s="534"/>
      <c r="K57" s="535"/>
      <c r="L57" s="169"/>
      <c r="M57" s="550"/>
      <c r="N57" s="551"/>
      <c r="O57" s="551"/>
      <c r="P57" s="551"/>
      <c r="Q57" s="551"/>
      <c r="R57" s="551"/>
      <c r="S57" s="551"/>
      <c r="T57" s="551"/>
      <c r="U57" s="551"/>
      <c r="V57" s="551"/>
      <c r="W57" s="551"/>
      <c r="X57" s="551"/>
      <c r="Y57" s="551"/>
      <c r="Z57" s="551"/>
      <c r="AA57" s="551"/>
      <c r="AB57" s="551"/>
      <c r="AC57" s="551"/>
      <c r="AD57" s="551"/>
      <c r="AE57" s="551"/>
      <c r="AF57" s="552"/>
      <c r="AG57" s="23"/>
      <c r="AH57" s="165" t="s">
        <v>197</v>
      </c>
      <c r="AL57" s="3">
        <v>208</v>
      </c>
      <c r="AN57" s="3" t="s">
        <v>510</v>
      </c>
      <c r="AO57" s="178">
        <f>'【入出力用】様式A-6(2例目)'!T45</f>
        <v>0</v>
      </c>
    </row>
    <row r="58" spans="1:53" ht="19.149999999999999" customHeight="1" thickBot="1">
      <c r="A58" s="537"/>
      <c r="B58" s="561"/>
      <c r="C58" s="556"/>
      <c r="D58" s="562"/>
      <c r="E58" s="186" t="s">
        <v>526</v>
      </c>
      <c r="F58" s="269"/>
      <c r="G58" s="269"/>
      <c r="H58" s="527"/>
      <c r="I58" s="528"/>
      <c r="J58" s="528"/>
      <c r="K58" s="528"/>
      <c r="L58" s="529"/>
      <c r="M58" s="3" t="s">
        <v>527</v>
      </c>
      <c r="O58" s="527"/>
      <c r="P58" s="528"/>
      <c r="Q58" s="528"/>
      <c r="R58" s="528"/>
      <c r="S58" s="529"/>
      <c r="T58" s="3" t="s">
        <v>528</v>
      </c>
      <c r="W58" s="530"/>
      <c r="X58" s="531"/>
      <c r="Y58" s="531"/>
      <c r="Z58" s="531"/>
      <c r="AA58" s="531"/>
      <c r="AB58" s="531"/>
      <c r="AC58" s="531"/>
      <c r="AD58" s="531"/>
      <c r="AE58" s="531"/>
      <c r="AF58" s="532"/>
      <c r="AG58" s="23"/>
      <c r="AH58" s="165" t="s">
        <v>197</v>
      </c>
      <c r="AL58" s="3">
        <v>209</v>
      </c>
      <c r="AN58" s="3" t="s">
        <v>529</v>
      </c>
      <c r="AO58" s="178">
        <f>'【入出力用】様式A-6(2例目)'!B48</f>
        <v>0</v>
      </c>
      <c r="AP58" s="212" t="s">
        <v>437</v>
      </c>
    </row>
    <row r="59" spans="1:53" ht="19.149999999999999" customHeight="1" thickBot="1">
      <c r="A59" s="537"/>
      <c r="B59" s="561"/>
      <c r="C59" s="556"/>
      <c r="D59" s="562"/>
      <c r="E59" s="186" t="s">
        <v>530</v>
      </c>
      <c r="F59" s="269"/>
      <c r="G59" s="269"/>
      <c r="H59" s="530"/>
      <c r="I59" s="531"/>
      <c r="J59" s="531"/>
      <c r="K59" s="531"/>
      <c r="L59" s="531"/>
      <c r="M59" s="531"/>
      <c r="N59" s="531"/>
      <c r="O59" s="531"/>
      <c r="P59" s="531"/>
      <c r="Q59" s="531"/>
      <c r="R59" s="531"/>
      <c r="S59" s="531"/>
      <c r="T59" s="531"/>
      <c r="U59" s="531"/>
      <c r="V59" s="531"/>
      <c r="W59" s="531"/>
      <c r="X59" s="531"/>
      <c r="Y59" s="531"/>
      <c r="Z59" s="531"/>
      <c r="AA59" s="531"/>
      <c r="AB59" s="531"/>
      <c r="AC59" s="531"/>
      <c r="AD59" s="531"/>
      <c r="AE59" s="531"/>
      <c r="AF59" s="532"/>
      <c r="AG59" s="23"/>
      <c r="AH59" s="165" t="s">
        <v>197</v>
      </c>
      <c r="AL59" s="3">
        <v>210</v>
      </c>
      <c r="AN59" s="3" t="s">
        <v>531</v>
      </c>
      <c r="AO59" s="178">
        <f>'【入出力用】様式A-6(2例目)'!B51</f>
        <v>0</v>
      </c>
      <c r="AP59" s="315" t="str">
        <f>IF(AND(H57&lt;&gt;"",M57&lt;&gt;"",H58&lt;&gt;"",H59&lt;&gt;"",H60&lt;&gt;"",X60&lt;&gt;""),"OK","NG")</f>
        <v>NG</v>
      </c>
    </row>
    <row r="60" spans="1:53" ht="19.149999999999999" customHeight="1" thickBot="1">
      <c r="A60" s="537"/>
      <c r="B60" s="563"/>
      <c r="C60" s="564"/>
      <c r="D60" s="565"/>
      <c r="E60" s="187" t="s">
        <v>532</v>
      </c>
      <c r="F60" s="221"/>
      <c r="G60" s="221"/>
      <c r="H60" s="482"/>
      <c r="I60" s="483"/>
      <c r="J60" s="483"/>
      <c r="K60" s="483"/>
      <c r="L60" s="483"/>
      <c r="M60" s="483"/>
      <c r="N60" s="483"/>
      <c r="O60" s="483"/>
      <c r="P60" s="483"/>
      <c r="Q60" s="483"/>
      <c r="R60" s="483"/>
      <c r="S60" s="483"/>
      <c r="T60" s="484"/>
      <c r="U60" s="188" t="s">
        <v>533</v>
      </c>
      <c r="V60" s="189"/>
      <c r="W60" s="190"/>
      <c r="X60" s="485"/>
      <c r="Y60" s="486"/>
      <c r="Z60" s="486"/>
      <c r="AA60" s="486"/>
      <c r="AB60" s="486"/>
      <c r="AC60" s="486"/>
      <c r="AD60" s="486"/>
      <c r="AE60" s="486"/>
      <c r="AF60" s="487"/>
      <c r="AG60" s="23"/>
      <c r="AH60" s="165" t="s">
        <v>197</v>
      </c>
      <c r="AK60" s="70" t="str">
        <f>IF(AND(LEFT($H$60,2)=LEFT($H$76,2),$H$60&lt;&gt;""),"CAUTION","OK")</f>
        <v>OK</v>
      </c>
      <c r="AL60" s="3">
        <v>211</v>
      </c>
      <c r="AN60" s="3" t="s">
        <v>534</v>
      </c>
      <c r="AO60" s="178">
        <f>'【入出力用】様式A-6(2例目)'!B54</f>
        <v>0</v>
      </c>
      <c r="AP60" s="70" t="str">
        <f>IF(AK60="CAUTION","製作担当者とFT評価者が同一人物となっていませんか？","—")</f>
        <v>—</v>
      </c>
    </row>
    <row r="61" spans="1:53" ht="15" customHeight="1" thickBot="1">
      <c r="A61" s="537"/>
      <c r="B61" s="282" t="s">
        <v>535</v>
      </c>
      <c r="AF61" s="283"/>
      <c r="AG61" s="23"/>
      <c r="AH61" s="165"/>
      <c r="AL61" s="3">
        <v>212</v>
      </c>
      <c r="AN61" s="3" t="s">
        <v>536</v>
      </c>
      <c r="AO61" s="191">
        <f>'【入出力用】様式A-6(2例目)'!H57</f>
        <v>0</v>
      </c>
    </row>
    <row r="62" spans="1:53" ht="19.149999999999999" customHeight="1">
      <c r="A62" s="537"/>
      <c r="B62" s="460"/>
      <c r="C62" s="461"/>
      <c r="D62" s="461"/>
      <c r="E62" s="461"/>
      <c r="F62" s="461"/>
      <c r="G62" s="461"/>
      <c r="H62" s="461"/>
      <c r="I62" s="461"/>
      <c r="J62" s="461"/>
      <c r="K62" s="461"/>
      <c r="L62" s="461"/>
      <c r="M62" s="461"/>
      <c r="N62" s="461"/>
      <c r="O62" s="461"/>
      <c r="P62" s="461"/>
      <c r="Q62" s="461"/>
      <c r="R62" s="461"/>
      <c r="S62" s="461"/>
      <c r="T62" s="461"/>
      <c r="U62" s="461"/>
      <c r="V62" s="461"/>
      <c r="W62" s="461"/>
      <c r="X62" s="461"/>
      <c r="Y62" s="461"/>
      <c r="Z62" s="461"/>
      <c r="AA62" s="461"/>
      <c r="AB62" s="461"/>
      <c r="AC62" s="461"/>
      <c r="AD62" s="461"/>
      <c r="AE62" s="461"/>
      <c r="AF62" s="462"/>
      <c r="AG62" s="264"/>
      <c r="AH62" s="165" t="s">
        <v>197</v>
      </c>
      <c r="AL62" s="3">
        <v>213</v>
      </c>
      <c r="AN62" s="3" t="s">
        <v>537</v>
      </c>
      <c r="AO62" s="3">
        <f>'【入出力用】様式A-6(2例目)'!M57</f>
        <v>0</v>
      </c>
      <c r="AP62" s="6"/>
      <c r="AT62" s="6"/>
      <c r="AU62" s="6"/>
      <c r="AV62" s="6"/>
      <c r="AW62" s="6"/>
      <c r="AX62" s="6"/>
      <c r="AY62" s="6"/>
      <c r="AZ62" s="6"/>
      <c r="BA62" s="6"/>
    </row>
    <row r="63" spans="1:53" s="6" customFormat="1" ht="19.149999999999999" customHeight="1" thickBot="1">
      <c r="A63" s="537"/>
      <c r="B63" s="463"/>
      <c r="C63" s="464"/>
      <c r="D63" s="464"/>
      <c r="E63" s="464"/>
      <c r="F63" s="464"/>
      <c r="G63" s="464"/>
      <c r="H63" s="464"/>
      <c r="I63" s="464"/>
      <c r="J63" s="464"/>
      <c r="K63" s="464"/>
      <c r="L63" s="464"/>
      <c r="M63" s="464"/>
      <c r="N63" s="464"/>
      <c r="O63" s="464"/>
      <c r="P63" s="464"/>
      <c r="Q63" s="464"/>
      <c r="R63" s="464"/>
      <c r="S63" s="464"/>
      <c r="T63" s="464"/>
      <c r="U63" s="464"/>
      <c r="V63" s="464"/>
      <c r="W63" s="464"/>
      <c r="X63" s="464"/>
      <c r="Y63" s="464"/>
      <c r="Z63" s="464"/>
      <c r="AA63" s="464"/>
      <c r="AB63" s="464"/>
      <c r="AC63" s="464"/>
      <c r="AD63" s="464"/>
      <c r="AE63" s="464"/>
      <c r="AF63" s="465"/>
      <c r="AG63" s="264"/>
      <c r="AH63" s="165" t="s">
        <v>197</v>
      </c>
      <c r="AI63" s="3"/>
      <c r="AJ63" s="3"/>
      <c r="AK63" s="3"/>
      <c r="AL63" s="3">
        <v>214</v>
      </c>
      <c r="AM63" s="3"/>
      <c r="AN63" s="3" t="s">
        <v>538</v>
      </c>
      <c r="AO63" s="3">
        <f>'【入出力用】様式A-6(2例目)'!H58</f>
        <v>0</v>
      </c>
      <c r="AP63" s="3"/>
      <c r="AQ63" s="3"/>
      <c r="AR63" s="3"/>
      <c r="AS63" s="3"/>
      <c r="AT63" s="3"/>
      <c r="AU63" s="3"/>
      <c r="AV63" s="3"/>
      <c r="AW63" s="3"/>
      <c r="AX63" s="3"/>
      <c r="AY63" s="3"/>
      <c r="AZ63" s="3"/>
      <c r="BA63" s="3"/>
    </row>
    <row r="64" spans="1:53" ht="15" customHeight="1" thickBot="1">
      <c r="A64" s="537"/>
      <c r="B64" s="284" t="s">
        <v>539</v>
      </c>
      <c r="D64" s="45"/>
      <c r="E64" s="45"/>
      <c r="F64" s="45"/>
      <c r="G64" s="45"/>
      <c r="H64" s="45"/>
      <c r="I64" s="45"/>
      <c r="J64" s="45"/>
      <c r="K64" s="45"/>
      <c r="L64" s="45"/>
      <c r="M64" s="45"/>
      <c r="N64" s="45"/>
      <c r="O64" s="45"/>
      <c r="P64" s="45"/>
      <c r="Q64" s="45"/>
      <c r="R64" s="45"/>
      <c r="S64" s="45"/>
      <c r="T64" s="45"/>
      <c r="U64" s="45"/>
      <c r="V64" s="45"/>
      <c r="W64" s="45"/>
      <c r="X64" s="45"/>
      <c r="Y64" s="45"/>
      <c r="Z64" s="45"/>
      <c r="AA64" s="45"/>
      <c r="AB64" s="45"/>
      <c r="AC64" s="45"/>
      <c r="AD64" s="45"/>
      <c r="AE64" s="45"/>
      <c r="AF64" s="192"/>
      <c r="AG64" s="254"/>
      <c r="AH64" s="165"/>
      <c r="AL64" s="3">
        <v>215</v>
      </c>
      <c r="AN64" s="3" t="s">
        <v>540</v>
      </c>
      <c r="AO64" s="3">
        <f>'【入出力用】様式A-6(2例目)'!O58</f>
        <v>0</v>
      </c>
      <c r="AQ64" s="6"/>
      <c r="AR64" s="6"/>
      <c r="AS64" s="6"/>
    </row>
    <row r="65" spans="1:43" ht="19.149999999999999" customHeight="1">
      <c r="A65" s="537"/>
      <c r="B65" s="460"/>
      <c r="C65" s="461"/>
      <c r="D65" s="461"/>
      <c r="E65" s="461"/>
      <c r="F65" s="461"/>
      <c r="G65" s="461"/>
      <c r="H65" s="461"/>
      <c r="I65" s="461"/>
      <c r="J65" s="461"/>
      <c r="K65" s="461"/>
      <c r="L65" s="461"/>
      <c r="M65" s="461"/>
      <c r="N65" s="461"/>
      <c r="O65" s="461"/>
      <c r="P65" s="461"/>
      <c r="Q65" s="461"/>
      <c r="R65" s="461"/>
      <c r="S65" s="461"/>
      <c r="T65" s="461"/>
      <c r="U65" s="461"/>
      <c r="V65" s="461"/>
      <c r="W65" s="461"/>
      <c r="X65" s="461"/>
      <c r="Y65" s="461"/>
      <c r="Z65" s="461"/>
      <c r="AA65" s="461"/>
      <c r="AB65" s="461"/>
      <c r="AC65" s="461"/>
      <c r="AD65" s="461"/>
      <c r="AE65" s="461"/>
      <c r="AF65" s="462"/>
      <c r="AG65" s="264"/>
      <c r="AH65" s="165" t="s">
        <v>197</v>
      </c>
      <c r="AL65" s="3">
        <v>216</v>
      </c>
      <c r="AN65" s="3" t="s">
        <v>541</v>
      </c>
      <c r="AO65" s="3">
        <f>'【入出力用】様式A-6(2例目)'!W58</f>
        <v>0</v>
      </c>
      <c r="AP65" s="6"/>
    </row>
    <row r="66" spans="1:43" ht="19.149999999999999" customHeight="1" thickBot="1">
      <c r="A66" s="537"/>
      <c r="B66" s="463"/>
      <c r="C66" s="464"/>
      <c r="D66" s="464"/>
      <c r="E66" s="464"/>
      <c r="F66" s="464"/>
      <c r="G66" s="464"/>
      <c r="H66" s="464"/>
      <c r="I66" s="464"/>
      <c r="J66" s="464"/>
      <c r="K66" s="464"/>
      <c r="L66" s="464"/>
      <c r="M66" s="464"/>
      <c r="N66" s="464"/>
      <c r="O66" s="464"/>
      <c r="P66" s="464"/>
      <c r="Q66" s="464"/>
      <c r="R66" s="464"/>
      <c r="S66" s="464"/>
      <c r="T66" s="464"/>
      <c r="U66" s="464"/>
      <c r="V66" s="464"/>
      <c r="W66" s="464"/>
      <c r="X66" s="464"/>
      <c r="Y66" s="464"/>
      <c r="Z66" s="464"/>
      <c r="AA66" s="464"/>
      <c r="AB66" s="464"/>
      <c r="AC66" s="464"/>
      <c r="AD66" s="464"/>
      <c r="AE66" s="464"/>
      <c r="AF66" s="465"/>
      <c r="AG66" s="264"/>
      <c r="AH66" s="165" t="s">
        <v>197</v>
      </c>
      <c r="AK66" s="6"/>
      <c r="AL66" s="3">
        <v>217</v>
      </c>
      <c r="AN66" s="3" t="s">
        <v>542</v>
      </c>
      <c r="AO66" s="3">
        <f>'【入出力用】様式A-6(2例目)'!H59</f>
        <v>0</v>
      </c>
    </row>
    <row r="67" spans="1:43" ht="15" customHeight="1" thickBot="1">
      <c r="A67" s="537"/>
      <c r="B67" s="556" t="s">
        <v>543</v>
      </c>
      <c r="C67" s="556"/>
      <c r="D67" s="556"/>
      <c r="E67" s="556"/>
      <c r="F67" s="556"/>
      <c r="G67" s="556"/>
      <c r="H67" s="556"/>
      <c r="I67" s="556"/>
      <c r="J67" s="556"/>
      <c r="K67" s="556"/>
      <c r="L67" s="556"/>
      <c r="M67" s="556"/>
      <c r="N67" s="556"/>
      <c r="O67" s="556"/>
      <c r="P67" s="556"/>
      <c r="Q67" s="556"/>
      <c r="R67" s="556"/>
      <c r="S67" s="556"/>
      <c r="T67" s="556"/>
      <c r="U67" s="556"/>
      <c r="V67" s="556"/>
      <c r="W67" s="556"/>
      <c r="X67" s="556"/>
      <c r="Y67" s="556"/>
      <c r="Z67" s="556"/>
      <c r="AA67" s="556"/>
      <c r="AB67" s="556"/>
      <c r="AC67" s="556"/>
      <c r="AD67" s="556"/>
      <c r="AE67" s="556"/>
      <c r="AF67" s="557"/>
      <c r="AG67" s="255"/>
      <c r="AH67" s="165"/>
      <c r="AK67" s="6"/>
      <c r="AL67" s="3">
        <v>218</v>
      </c>
      <c r="AN67" s="3" t="s">
        <v>544</v>
      </c>
      <c r="AO67" s="3">
        <f>'【入出力用】様式A-6(2例目)'!H60</f>
        <v>0</v>
      </c>
    </row>
    <row r="68" spans="1:43" ht="19.149999999999999" customHeight="1" thickBot="1">
      <c r="A68" s="537"/>
      <c r="B68" s="460"/>
      <c r="C68" s="461"/>
      <c r="D68" s="461"/>
      <c r="E68" s="461"/>
      <c r="F68" s="461"/>
      <c r="G68" s="461"/>
      <c r="H68" s="461"/>
      <c r="I68" s="461"/>
      <c r="J68" s="461"/>
      <c r="K68" s="461"/>
      <c r="L68" s="461"/>
      <c r="M68" s="461"/>
      <c r="N68" s="461"/>
      <c r="O68" s="461"/>
      <c r="P68" s="461"/>
      <c r="Q68" s="461"/>
      <c r="R68" s="461"/>
      <c r="S68" s="461"/>
      <c r="T68" s="461"/>
      <c r="U68" s="461"/>
      <c r="V68" s="461"/>
      <c r="W68" s="461"/>
      <c r="X68" s="461"/>
      <c r="Y68" s="461"/>
      <c r="Z68" s="461"/>
      <c r="AA68" s="461"/>
      <c r="AB68" s="461"/>
      <c r="AC68" s="461"/>
      <c r="AD68" s="461"/>
      <c r="AE68" s="461"/>
      <c r="AF68" s="462"/>
      <c r="AG68" s="264"/>
      <c r="AH68" s="165" t="s">
        <v>197</v>
      </c>
      <c r="AL68" s="3">
        <v>219</v>
      </c>
      <c r="AN68" s="3" t="s">
        <v>545</v>
      </c>
      <c r="AO68" s="3">
        <f>'【入出力用】様式A-6(2例目)'!X60</f>
        <v>0</v>
      </c>
      <c r="AP68" s="212" t="s">
        <v>437</v>
      </c>
    </row>
    <row r="69" spans="1:43" ht="19.149999999999999" customHeight="1" thickBot="1">
      <c r="A69" s="537"/>
      <c r="B69" s="463"/>
      <c r="C69" s="464"/>
      <c r="D69" s="464"/>
      <c r="E69" s="464"/>
      <c r="F69" s="464"/>
      <c r="G69" s="464"/>
      <c r="H69" s="464"/>
      <c r="I69" s="464"/>
      <c r="J69" s="464"/>
      <c r="K69" s="464"/>
      <c r="L69" s="464"/>
      <c r="M69" s="464"/>
      <c r="N69" s="464"/>
      <c r="O69" s="464"/>
      <c r="P69" s="464"/>
      <c r="Q69" s="464"/>
      <c r="R69" s="464"/>
      <c r="S69" s="464"/>
      <c r="T69" s="464"/>
      <c r="U69" s="464"/>
      <c r="V69" s="464"/>
      <c r="W69" s="464"/>
      <c r="X69" s="464"/>
      <c r="Y69" s="464"/>
      <c r="Z69" s="464"/>
      <c r="AA69" s="464"/>
      <c r="AB69" s="464"/>
      <c r="AC69" s="464"/>
      <c r="AD69" s="464"/>
      <c r="AE69" s="464"/>
      <c r="AF69" s="465"/>
      <c r="AG69" s="264"/>
      <c r="AH69" s="165" t="s">
        <v>197</v>
      </c>
      <c r="AL69" s="3">
        <v>220</v>
      </c>
      <c r="AN69" s="3" t="s">
        <v>546</v>
      </c>
      <c r="AO69" s="3">
        <f>'【入出力用】様式A-6(2例目)'!B62</f>
        <v>0</v>
      </c>
      <c r="AP69" s="315" t="str">
        <f>IF(AND(B62&lt;&gt;"",B65&lt;&gt;"",B68&lt;&gt;""),"OK","NG")</f>
        <v>NG</v>
      </c>
    </row>
    <row r="70" spans="1:43" ht="4.1500000000000004" customHeight="1" thickBot="1">
      <c r="A70" s="537"/>
      <c r="B70" s="159"/>
      <c r="C70" s="193"/>
      <c r="D70" s="193"/>
      <c r="E70" s="193"/>
      <c r="F70" s="193"/>
      <c r="G70" s="193"/>
      <c r="H70" s="193"/>
      <c r="I70" s="193"/>
      <c r="J70" s="193"/>
      <c r="K70" s="193"/>
      <c r="L70" s="193"/>
      <c r="M70" s="193"/>
      <c r="N70" s="193"/>
      <c r="O70" s="193"/>
      <c r="P70" s="193"/>
      <c r="Q70" s="193"/>
      <c r="R70" s="193"/>
      <c r="S70" s="193"/>
      <c r="T70" s="193"/>
      <c r="U70" s="193"/>
      <c r="V70" s="193"/>
      <c r="W70" s="193"/>
      <c r="X70" s="193"/>
      <c r="Y70" s="193"/>
      <c r="Z70" s="193"/>
      <c r="AA70" s="193"/>
      <c r="AB70" s="193"/>
      <c r="AC70" s="194"/>
      <c r="AD70" s="194"/>
      <c r="AE70" s="194"/>
      <c r="AF70" s="285"/>
      <c r="AG70" s="23"/>
      <c r="AH70" s="165" t="s">
        <v>197</v>
      </c>
      <c r="AL70" s="3">
        <v>221</v>
      </c>
      <c r="AN70" s="3" t="s">
        <v>547</v>
      </c>
      <c r="AO70" s="3">
        <f>'【入出力用】様式A-6(2例目)'!B65</f>
        <v>0</v>
      </c>
    </row>
    <row r="71" spans="1:43" ht="17.100000000000001" customHeight="1" thickBot="1">
      <c r="A71" s="537"/>
      <c r="K71" s="286"/>
      <c r="L71" s="286"/>
      <c r="M71" s="286"/>
      <c r="P71" s="21"/>
      <c r="R71" s="21"/>
      <c r="Y71" s="287" t="s">
        <v>548</v>
      </c>
      <c r="Z71" s="553"/>
      <c r="AA71" s="554"/>
      <c r="AB71" s="554"/>
      <c r="AC71" s="554"/>
      <c r="AD71" s="554"/>
      <c r="AE71" s="554"/>
      <c r="AF71" s="555"/>
      <c r="AG71" s="23"/>
      <c r="AH71" s="165" t="s">
        <v>197</v>
      </c>
      <c r="AI71" s="3" t="b">
        <f>($Z$71-$F$41)&gt;=0</f>
        <v>1</v>
      </c>
      <c r="AJ71" s="3" t="b">
        <f>($F$43-$Z$71)&gt;=0</f>
        <v>1</v>
      </c>
      <c r="AK71" s="3" t="b">
        <f>Z71&lt;&gt;""</f>
        <v>0</v>
      </c>
      <c r="AL71" s="3">
        <v>222</v>
      </c>
      <c r="AN71" s="3" t="s">
        <v>549</v>
      </c>
      <c r="AO71" s="3">
        <f>'【入出力用】様式A-6(2例目)'!B68</f>
        <v>0</v>
      </c>
      <c r="AP71" s="315" t="str">
        <f>IF(AND(AK71,AI71,AJ71),"OK","NG")</f>
        <v>NG</v>
      </c>
      <c r="AQ71" s="212" t="s">
        <v>550</v>
      </c>
    </row>
    <row r="72" spans="1:43" ht="5.25" customHeight="1" thickBot="1">
      <c r="A72" s="538"/>
      <c r="L72" s="286"/>
      <c r="M72" s="286"/>
      <c r="P72" s="21"/>
      <c r="R72" s="21"/>
      <c r="Z72" s="125"/>
      <c r="AA72" s="125"/>
      <c r="AB72" s="280"/>
      <c r="AC72" s="195"/>
      <c r="AD72" s="196"/>
      <c r="AE72" s="196"/>
      <c r="AF72" s="288"/>
      <c r="AG72" s="23"/>
      <c r="AH72" s="165"/>
      <c r="AL72" s="3">
        <v>223</v>
      </c>
      <c r="AN72" s="3" t="s">
        <v>551</v>
      </c>
      <c r="AO72" s="3">
        <f>'【入出力用】様式A-6(2例目)'!Z71</f>
        <v>0</v>
      </c>
    </row>
    <row r="73" spans="1:43" ht="19.149999999999999" customHeight="1" thickBot="1">
      <c r="A73" s="548" t="s">
        <v>552</v>
      </c>
      <c r="B73" s="539" t="s">
        <v>553</v>
      </c>
      <c r="C73" s="540"/>
      <c r="D73" s="541"/>
      <c r="E73" s="183" t="s">
        <v>554</v>
      </c>
      <c r="F73" s="184"/>
      <c r="G73" s="197" t="s">
        <v>525</v>
      </c>
      <c r="H73" s="533"/>
      <c r="I73" s="534"/>
      <c r="J73" s="534"/>
      <c r="K73" s="535"/>
      <c r="L73" s="198"/>
      <c r="M73" s="530"/>
      <c r="N73" s="531"/>
      <c r="O73" s="531"/>
      <c r="P73" s="531"/>
      <c r="Q73" s="531"/>
      <c r="R73" s="531"/>
      <c r="S73" s="531"/>
      <c r="T73" s="531"/>
      <c r="U73" s="531"/>
      <c r="V73" s="531"/>
      <c r="W73" s="531"/>
      <c r="X73" s="531"/>
      <c r="Y73" s="531"/>
      <c r="Z73" s="531"/>
      <c r="AA73" s="531"/>
      <c r="AB73" s="531"/>
      <c r="AC73" s="531"/>
      <c r="AD73" s="531"/>
      <c r="AE73" s="531"/>
      <c r="AF73" s="532"/>
      <c r="AG73" s="23"/>
      <c r="AH73" s="165" t="s">
        <v>197</v>
      </c>
      <c r="AL73" s="3">
        <v>224</v>
      </c>
      <c r="AN73" s="3" t="s">
        <v>536</v>
      </c>
      <c r="AO73" s="3">
        <f>'【入出力用】様式A-6(2例目)'!H73</f>
        <v>0</v>
      </c>
    </row>
    <row r="74" spans="1:43" ht="19.149999999999999" customHeight="1" thickBot="1">
      <c r="A74" s="549"/>
      <c r="B74" s="542"/>
      <c r="C74" s="543"/>
      <c r="D74" s="544"/>
      <c r="E74" s="269" t="s">
        <v>555</v>
      </c>
      <c r="F74" s="269"/>
      <c r="G74" s="269"/>
      <c r="H74" s="527"/>
      <c r="I74" s="528"/>
      <c r="J74" s="528"/>
      <c r="K74" s="528"/>
      <c r="L74" s="529"/>
      <c r="M74" s="269" t="s">
        <v>527</v>
      </c>
      <c r="O74" s="527"/>
      <c r="P74" s="528"/>
      <c r="Q74" s="528"/>
      <c r="R74" s="528"/>
      <c r="S74" s="529"/>
      <c r="T74" s="269" t="s">
        <v>528</v>
      </c>
      <c r="W74" s="530"/>
      <c r="X74" s="531"/>
      <c r="Y74" s="531"/>
      <c r="Z74" s="531"/>
      <c r="AA74" s="531"/>
      <c r="AB74" s="531"/>
      <c r="AC74" s="531"/>
      <c r="AD74" s="531"/>
      <c r="AE74" s="531"/>
      <c r="AF74" s="532"/>
      <c r="AG74" s="23"/>
      <c r="AH74" s="165" t="s">
        <v>197</v>
      </c>
      <c r="AL74" s="3">
        <v>225</v>
      </c>
      <c r="AN74" s="3" t="s">
        <v>537</v>
      </c>
      <c r="AO74" s="3">
        <f>'【入出力用】様式A-6(2例目)'!M73</f>
        <v>0</v>
      </c>
      <c r="AP74" s="212" t="s">
        <v>437</v>
      </c>
    </row>
    <row r="75" spans="1:43" ht="19.149999999999999" customHeight="1" thickBot="1">
      <c r="A75" s="549"/>
      <c r="B75" s="542"/>
      <c r="C75" s="543"/>
      <c r="D75" s="544"/>
      <c r="E75" s="269" t="s">
        <v>556</v>
      </c>
      <c r="F75" s="269"/>
      <c r="G75" s="269"/>
      <c r="H75" s="530"/>
      <c r="I75" s="531"/>
      <c r="J75" s="531"/>
      <c r="K75" s="531"/>
      <c r="L75" s="531"/>
      <c r="M75" s="531"/>
      <c r="N75" s="531"/>
      <c r="O75" s="531"/>
      <c r="P75" s="531"/>
      <c r="Q75" s="531"/>
      <c r="R75" s="531"/>
      <c r="S75" s="531"/>
      <c r="T75" s="531"/>
      <c r="U75" s="531"/>
      <c r="V75" s="531"/>
      <c r="W75" s="531"/>
      <c r="X75" s="531"/>
      <c r="Y75" s="531"/>
      <c r="Z75" s="531"/>
      <c r="AA75" s="531"/>
      <c r="AB75" s="531"/>
      <c r="AC75" s="531"/>
      <c r="AD75" s="531"/>
      <c r="AE75" s="531"/>
      <c r="AF75" s="532"/>
      <c r="AG75" s="23"/>
      <c r="AH75" s="165" t="s">
        <v>197</v>
      </c>
      <c r="AL75" s="3">
        <v>226</v>
      </c>
      <c r="AN75" s="3" t="s">
        <v>538</v>
      </c>
      <c r="AO75" s="3">
        <f>'【入出力用】様式A-6(2例目)'!H74</f>
        <v>0</v>
      </c>
      <c r="AP75" s="315" t="str">
        <f>IF(AND(H73&lt;&gt;"",M73&lt;&gt;"",H74&lt;&gt;"",H75&lt;&gt;"",H76&lt;&gt;"",X76&lt;&gt;""),"OK","NG")</f>
        <v>NG</v>
      </c>
    </row>
    <row r="76" spans="1:43" ht="19.149999999999999" customHeight="1" thickBot="1">
      <c r="A76" s="549"/>
      <c r="B76" s="545"/>
      <c r="C76" s="546"/>
      <c r="D76" s="547"/>
      <c r="E76" s="199" t="s">
        <v>557</v>
      </c>
      <c r="F76" s="200"/>
      <c r="G76" s="201"/>
      <c r="H76" s="482"/>
      <c r="I76" s="483"/>
      <c r="J76" s="483"/>
      <c r="K76" s="483"/>
      <c r="L76" s="483"/>
      <c r="M76" s="483"/>
      <c r="N76" s="483"/>
      <c r="O76" s="483"/>
      <c r="P76" s="483"/>
      <c r="Q76" s="483"/>
      <c r="R76" s="483"/>
      <c r="S76" s="483"/>
      <c r="T76" s="484"/>
      <c r="U76" s="202" t="s">
        <v>558</v>
      </c>
      <c r="V76" s="203"/>
      <c r="W76" s="204"/>
      <c r="X76" s="566"/>
      <c r="Y76" s="567"/>
      <c r="Z76" s="567"/>
      <c r="AA76" s="567"/>
      <c r="AB76" s="567"/>
      <c r="AC76" s="567"/>
      <c r="AD76" s="567"/>
      <c r="AE76" s="567"/>
      <c r="AF76" s="568"/>
      <c r="AG76" s="23"/>
      <c r="AH76" s="165" t="s">
        <v>197</v>
      </c>
      <c r="AL76" s="3">
        <v>227</v>
      </c>
      <c r="AN76" s="3" t="s">
        <v>540</v>
      </c>
      <c r="AO76" s="3">
        <f>'【入出力用】様式A-6(2例目)'!O74</f>
        <v>0</v>
      </c>
    </row>
    <row r="77" spans="1:43" ht="15" customHeight="1" thickBot="1">
      <c r="A77" s="549"/>
      <c r="B77" s="284" t="s">
        <v>559</v>
      </c>
      <c r="C77" s="206"/>
      <c r="D77" s="206"/>
      <c r="E77" s="206"/>
      <c r="F77" s="206"/>
      <c r="G77" s="206"/>
      <c r="H77" s="205"/>
      <c r="I77" s="205"/>
      <c r="J77" s="205"/>
      <c r="K77" s="205"/>
      <c r="L77" s="205"/>
      <c r="M77" s="205"/>
      <c r="N77" s="205"/>
      <c r="O77" s="205"/>
      <c r="P77" s="205"/>
      <c r="Q77" s="205"/>
      <c r="R77" s="205"/>
      <c r="S77" s="205"/>
      <c r="T77" s="205"/>
      <c r="U77" s="206"/>
      <c r="V77" s="206"/>
      <c r="W77" s="206"/>
      <c r="X77" s="205"/>
      <c r="Y77" s="205"/>
      <c r="Z77" s="205"/>
      <c r="AA77" s="205"/>
      <c r="AB77" s="205"/>
      <c r="AC77" s="205"/>
      <c r="AD77" s="205"/>
      <c r="AE77" s="205"/>
      <c r="AF77" s="289"/>
      <c r="AG77" s="23"/>
      <c r="AH77" s="165"/>
      <c r="AL77" s="3">
        <v>228</v>
      </c>
      <c r="AN77" s="3" t="s">
        <v>541</v>
      </c>
      <c r="AO77" s="3">
        <f>'【入出力用】様式A-6(2例目)'!W74</f>
        <v>0</v>
      </c>
    </row>
    <row r="78" spans="1:43" ht="19.149999999999999" customHeight="1">
      <c r="A78" s="549"/>
      <c r="B78" s="460"/>
      <c r="C78" s="461"/>
      <c r="D78" s="461"/>
      <c r="E78" s="461"/>
      <c r="F78" s="461"/>
      <c r="G78" s="461"/>
      <c r="H78" s="461"/>
      <c r="I78" s="461"/>
      <c r="J78" s="461"/>
      <c r="K78" s="461"/>
      <c r="L78" s="461"/>
      <c r="M78" s="461"/>
      <c r="N78" s="461"/>
      <c r="O78" s="461"/>
      <c r="P78" s="461"/>
      <c r="Q78" s="461"/>
      <c r="R78" s="461"/>
      <c r="S78" s="461"/>
      <c r="T78" s="461"/>
      <c r="U78" s="461"/>
      <c r="V78" s="461"/>
      <c r="W78" s="461"/>
      <c r="X78" s="461"/>
      <c r="Y78" s="461"/>
      <c r="Z78" s="461"/>
      <c r="AA78" s="461"/>
      <c r="AB78" s="461"/>
      <c r="AC78" s="461"/>
      <c r="AD78" s="461"/>
      <c r="AE78" s="461"/>
      <c r="AF78" s="462"/>
      <c r="AG78" s="264"/>
      <c r="AH78" s="165" t="s">
        <v>197</v>
      </c>
      <c r="AL78" s="3">
        <v>229</v>
      </c>
      <c r="AN78" s="3" t="s">
        <v>542</v>
      </c>
      <c r="AO78" s="3">
        <f>'【入出力用】様式A-6(2例目)'!H75</f>
        <v>0</v>
      </c>
    </row>
    <row r="79" spans="1:43" ht="19.149999999999999" customHeight="1" thickBot="1">
      <c r="A79" s="549"/>
      <c r="B79" s="463"/>
      <c r="C79" s="464"/>
      <c r="D79" s="464"/>
      <c r="E79" s="464"/>
      <c r="F79" s="464"/>
      <c r="G79" s="464"/>
      <c r="H79" s="464"/>
      <c r="I79" s="464"/>
      <c r="J79" s="464"/>
      <c r="K79" s="464"/>
      <c r="L79" s="464"/>
      <c r="M79" s="464"/>
      <c r="N79" s="464"/>
      <c r="O79" s="464"/>
      <c r="P79" s="464"/>
      <c r="Q79" s="464"/>
      <c r="R79" s="464"/>
      <c r="S79" s="464"/>
      <c r="T79" s="464"/>
      <c r="U79" s="464"/>
      <c r="V79" s="464"/>
      <c r="W79" s="464"/>
      <c r="X79" s="464"/>
      <c r="Y79" s="464"/>
      <c r="Z79" s="464"/>
      <c r="AA79" s="464"/>
      <c r="AB79" s="464"/>
      <c r="AC79" s="464"/>
      <c r="AD79" s="464"/>
      <c r="AE79" s="464"/>
      <c r="AF79" s="465"/>
      <c r="AG79" s="264"/>
      <c r="AH79" s="165" t="s">
        <v>197</v>
      </c>
      <c r="AL79" s="3">
        <v>230</v>
      </c>
      <c r="AN79" s="3" t="s">
        <v>544</v>
      </c>
      <c r="AO79" s="3">
        <f>'【入出力用】様式A-6(2例目)'!H76</f>
        <v>0</v>
      </c>
    </row>
    <row r="80" spans="1:43" ht="15" customHeight="1" thickBot="1">
      <c r="A80" s="549"/>
      <c r="B80" s="284" t="s">
        <v>560</v>
      </c>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c r="AC80" s="22"/>
      <c r="AD80" s="22"/>
      <c r="AE80" s="22"/>
      <c r="AF80" s="290"/>
      <c r="AG80" s="23"/>
      <c r="AH80" s="165"/>
      <c r="AL80" s="3">
        <v>231</v>
      </c>
      <c r="AN80" s="3" t="s">
        <v>545</v>
      </c>
      <c r="AO80" s="3">
        <f>'【入出力用】様式A-6(2例目)'!X76</f>
        <v>0</v>
      </c>
    </row>
    <row r="81" spans="1:53" ht="19.149999999999999" customHeight="1">
      <c r="A81" s="549"/>
      <c r="B81" s="460"/>
      <c r="C81" s="461"/>
      <c r="D81" s="461"/>
      <c r="E81" s="461"/>
      <c r="F81" s="461"/>
      <c r="G81" s="461"/>
      <c r="H81" s="461"/>
      <c r="I81" s="461"/>
      <c r="J81" s="461"/>
      <c r="K81" s="461"/>
      <c r="L81" s="461"/>
      <c r="M81" s="461"/>
      <c r="N81" s="461"/>
      <c r="O81" s="461"/>
      <c r="P81" s="461"/>
      <c r="Q81" s="461"/>
      <c r="R81" s="461"/>
      <c r="S81" s="461"/>
      <c r="T81" s="461"/>
      <c r="U81" s="461"/>
      <c r="V81" s="461"/>
      <c r="W81" s="461"/>
      <c r="X81" s="461"/>
      <c r="Y81" s="461"/>
      <c r="Z81" s="461"/>
      <c r="AA81" s="461"/>
      <c r="AB81" s="461"/>
      <c r="AC81" s="461"/>
      <c r="AD81" s="461"/>
      <c r="AE81" s="461"/>
      <c r="AF81" s="462"/>
      <c r="AG81" s="264"/>
      <c r="AH81" s="165" t="s">
        <v>197</v>
      </c>
      <c r="AL81" s="3">
        <v>232</v>
      </c>
      <c r="AN81" s="3" t="s">
        <v>561</v>
      </c>
      <c r="AO81" s="3">
        <f>'【入出力用】様式A-6(2例目)'!B78</f>
        <v>0</v>
      </c>
    </row>
    <row r="82" spans="1:53" ht="19.149999999999999" customHeight="1" thickBot="1">
      <c r="A82" s="549"/>
      <c r="B82" s="463"/>
      <c r="C82" s="464"/>
      <c r="D82" s="464"/>
      <c r="E82" s="464"/>
      <c r="F82" s="464"/>
      <c r="G82" s="464"/>
      <c r="H82" s="464"/>
      <c r="I82" s="464"/>
      <c r="J82" s="464"/>
      <c r="K82" s="464"/>
      <c r="L82" s="464"/>
      <c r="M82" s="464"/>
      <c r="N82" s="464"/>
      <c r="O82" s="464"/>
      <c r="P82" s="464"/>
      <c r="Q82" s="464"/>
      <c r="R82" s="464"/>
      <c r="S82" s="464"/>
      <c r="T82" s="464"/>
      <c r="U82" s="464"/>
      <c r="V82" s="464"/>
      <c r="W82" s="464"/>
      <c r="X82" s="464"/>
      <c r="Y82" s="464"/>
      <c r="Z82" s="464"/>
      <c r="AA82" s="464"/>
      <c r="AB82" s="464"/>
      <c r="AC82" s="464"/>
      <c r="AD82" s="464"/>
      <c r="AE82" s="464"/>
      <c r="AF82" s="465"/>
      <c r="AG82" s="264"/>
      <c r="AH82" s="165" t="s">
        <v>197</v>
      </c>
      <c r="AL82" s="3">
        <v>233</v>
      </c>
      <c r="AN82" s="3" t="s">
        <v>562</v>
      </c>
      <c r="AO82" s="3">
        <f>'【入出力用】様式A-6(2例目)'!B81</f>
        <v>0</v>
      </c>
    </row>
    <row r="83" spans="1:53" ht="15" customHeight="1" thickBot="1">
      <c r="A83" s="549"/>
      <c r="B83" s="284" t="s">
        <v>563</v>
      </c>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c r="AC83" s="22"/>
      <c r="AD83" s="22"/>
      <c r="AE83" s="22"/>
      <c r="AF83" s="290"/>
      <c r="AG83" s="23"/>
      <c r="AH83" s="165"/>
      <c r="AL83" s="3">
        <v>234</v>
      </c>
      <c r="AN83" s="3" t="s">
        <v>564</v>
      </c>
      <c r="AO83" s="3">
        <f>'【入出力用】様式A-6(2例目)'!B84</f>
        <v>0</v>
      </c>
    </row>
    <row r="84" spans="1:53" ht="19.149999999999999" customHeight="1" thickBot="1">
      <c r="A84" s="549"/>
      <c r="B84" s="460"/>
      <c r="C84" s="461"/>
      <c r="D84" s="461"/>
      <c r="E84" s="461"/>
      <c r="F84" s="461"/>
      <c r="G84" s="461"/>
      <c r="H84" s="461"/>
      <c r="I84" s="461"/>
      <c r="J84" s="461"/>
      <c r="K84" s="461"/>
      <c r="L84" s="461"/>
      <c r="M84" s="461"/>
      <c r="N84" s="461"/>
      <c r="O84" s="461"/>
      <c r="P84" s="461"/>
      <c r="Q84" s="461"/>
      <c r="R84" s="461"/>
      <c r="S84" s="461"/>
      <c r="T84" s="461"/>
      <c r="U84" s="461"/>
      <c r="V84" s="461"/>
      <c r="W84" s="461"/>
      <c r="X84" s="461"/>
      <c r="Y84" s="461"/>
      <c r="Z84" s="461"/>
      <c r="AA84" s="461"/>
      <c r="AB84" s="461"/>
      <c r="AC84" s="461"/>
      <c r="AD84" s="461"/>
      <c r="AE84" s="461"/>
      <c r="AF84" s="462"/>
      <c r="AG84" s="264"/>
      <c r="AH84" s="165" t="s">
        <v>197</v>
      </c>
      <c r="AL84" s="3">
        <v>235</v>
      </c>
      <c r="AN84" s="3" t="s">
        <v>565</v>
      </c>
      <c r="AO84" s="3">
        <f>'【入出力用】様式A-6(2例目)'!Z87</f>
        <v>0</v>
      </c>
      <c r="AP84" s="212" t="s">
        <v>437</v>
      </c>
    </row>
    <row r="85" spans="1:53" ht="19.149999999999999" customHeight="1" thickBot="1">
      <c r="A85" s="549"/>
      <c r="B85" s="463"/>
      <c r="C85" s="464"/>
      <c r="D85" s="464"/>
      <c r="E85" s="464"/>
      <c r="F85" s="464"/>
      <c r="G85" s="464"/>
      <c r="H85" s="464"/>
      <c r="I85" s="464"/>
      <c r="J85" s="464"/>
      <c r="K85" s="464"/>
      <c r="L85" s="464"/>
      <c r="M85" s="464"/>
      <c r="N85" s="464"/>
      <c r="O85" s="464"/>
      <c r="P85" s="464"/>
      <c r="Q85" s="464"/>
      <c r="R85" s="464"/>
      <c r="S85" s="464"/>
      <c r="T85" s="464"/>
      <c r="U85" s="464"/>
      <c r="V85" s="464"/>
      <c r="W85" s="464"/>
      <c r="X85" s="464"/>
      <c r="Y85" s="464"/>
      <c r="Z85" s="464"/>
      <c r="AA85" s="464"/>
      <c r="AB85" s="464"/>
      <c r="AC85" s="464"/>
      <c r="AD85" s="464"/>
      <c r="AE85" s="464"/>
      <c r="AF85" s="465"/>
      <c r="AG85" s="264"/>
      <c r="AH85" s="165" t="s">
        <v>197</v>
      </c>
      <c r="AL85" s="3">
        <v>236</v>
      </c>
      <c r="AO85" s="132" t="s">
        <v>566</v>
      </c>
      <c r="AP85" s="315" t="str">
        <f>IF(AND(B78&lt;&gt;"",B81&lt;&gt;"",B84&lt;&gt;""),"OK","NG")</f>
        <v>NG</v>
      </c>
    </row>
    <row r="86" spans="1:53" ht="4.9000000000000004" customHeight="1" thickBot="1">
      <c r="A86" s="549"/>
      <c r="B86" s="128"/>
      <c r="C86" s="128"/>
      <c r="D86" s="128"/>
      <c r="E86" s="128"/>
      <c r="F86" s="128"/>
      <c r="G86" s="128"/>
      <c r="H86" s="128"/>
      <c r="I86" s="128"/>
      <c r="J86" s="128"/>
      <c r="K86" s="128"/>
      <c r="L86" s="128"/>
      <c r="M86" s="128"/>
      <c r="N86" s="128"/>
      <c r="O86" s="128"/>
      <c r="P86" s="128"/>
      <c r="Q86" s="128"/>
      <c r="R86" s="128"/>
      <c r="S86" s="128"/>
      <c r="T86" s="128"/>
      <c r="U86" s="128"/>
      <c r="V86" s="128"/>
      <c r="W86" s="128"/>
      <c r="X86" s="128"/>
      <c r="Y86" s="128"/>
      <c r="Z86" s="128"/>
      <c r="AA86" s="128"/>
      <c r="AB86" s="128"/>
      <c r="AC86" s="128"/>
      <c r="AD86" s="128"/>
      <c r="AE86" s="128"/>
      <c r="AF86" s="291"/>
      <c r="AG86" s="23"/>
    </row>
    <row r="87" spans="1:53" ht="19.149999999999999" customHeight="1" thickBot="1">
      <c r="A87" s="549"/>
      <c r="B87" s="68"/>
      <c r="C87" s="68"/>
      <c r="D87" s="68"/>
      <c r="E87" s="68"/>
      <c r="F87" s="68"/>
      <c r="G87" s="68"/>
      <c r="H87" s="68"/>
      <c r="I87" s="68"/>
      <c r="J87" s="68"/>
      <c r="K87" s="68"/>
      <c r="L87" s="68"/>
      <c r="M87" s="68"/>
      <c r="N87" s="68"/>
      <c r="O87" s="68"/>
      <c r="P87" s="68"/>
      <c r="Q87" s="68"/>
      <c r="R87" s="68"/>
      <c r="S87" s="292"/>
      <c r="T87" s="68"/>
      <c r="U87" s="68"/>
      <c r="V87" s="68"/>
      <c r="W87" s="68"/>
      <c r="X87" s="68"/>
      <c r="Y87" s="207" t="s">
        <v>567</v>
      </c>
      <c r="Z87" s="553"/>
      <c r="AA87" s="554"/>
      <c r="AB87" s="554"/>
      <c r="AC87" s="554"/>
      <c r="AD87" s="554"/>
      <c r="AE87" s="554"/>
      <c r="AF87" s="555"/>
      <c r="AG87" s="23"/>
      <c r="AH87" s="165" t="s">
        <v>197</v>
      </c>
      <c r="AI87" s="3" t="b">
        <f>($Z$87-$F$41)&gt;=0</f>
        <v>1</v>
      </c>
      <c r="AJ87" s="3" t="b">
        <f>($F$43-$Z$87)&gt;=0</f>
        <v>1</v>
      </c>
      <c r="AK87" s="3" t="b">
        <f>Z87&lt;&gt;""</f>
        <v>0</v>
      </c>
      <c r="AP87" s="315" t="str">
        <f>IF(AND(AK87,AI87,AJ87),"OK","NG")</f>
        <v>NG</v>
      </c>
      <c r="AQ87" s="212" t="s">
        <v>550</v>
      </c>
    </row>
    <row r="88" spans="1:53" ht="3.75" customHeight="1" thickBot="1">
      <c r="A88" s="208"/>
      <c r="B88" s="209"/>
      <c r="C88" s="4"/>
      <c r="D88" s="4"/>
      <c r="E88" s="4"/>
      <c r="F88" s="4"/>
      <c r="G88" s="4"/>
      <c r="H88" s="4"/>
      <c r="I88" s="4"/>
      <c r="J88" s="4"/>
      <c r="K88" s="4"/>
      <c r="L88" s="4"/>
      <c r="M88" s="4"/>
      <c r="N88" s="4"/>
      <c r="O88" s="4"/>
      <c r="P88" s="4"/>
      <c r="Q88" s="4"/>
      <c r="R88" s="4"/>
      <c r="S88" s="4"/>
      <c r="T88" s="4"/>
      <c r="U88" s="4"/>
      <c r="V88" s="4"/>
      <c r="W88" s="4"/>
      <c r="X88" s="4"/>
      <c r="Y88" s="4"/>
      <c r="Z88" s="4"/>
      <c r="AA88" s="4"/>
      <c r="AB88" s="4"/>
      <c r="AC88" s="4"/>
      <c r="AD88" s="4"/>
      <c r="AE88" s="4"/>
      <c r="AF88" s="26"/>
      <c r="AG88" s="23"/>
      <c r="AH88" s="210"/>
      <c r="AI88" s="210"/>
      <c r="AJ88" s="132"/>
      <c r="AK88" s="132"/>
      <c r="AL88" s="132"/>
      <c r="AM88" s="132"/>
      <c r="AN88" s="132"/>
      <c r="AO88" s="132"/>
      <c r="AQ88" s="132"/>
      <c r="AR88" s="132"/>
      <c r="AS88" s="132"/>
      <c r="AT88" s="132"/>
      <c r="AU88" s="132"/>
      <c r="AV88" s="132"/>
      <c r="AW88" s="132"/>
      <c r="AX88" s="132"/>
      <c r="AY88" s="132"/>
      <c r="AZ88" s="132"/>
      <c r="BA88" s="132"/>
    </row>
    <row r="89" spans="1:53" s="132" customFormat="1" ht="14.25" customHeight="1">
      <c r="A89" s="526" t="str">
        <f>'【入力用】入力用フォーム '!$C$6&amp;" "&amp;MID('【入力用】入力用フォーム '!C7,1,1000)&amp;'【入力用】入力用フォーム '!$C$8</f>
        <v xml:space="preserve"> </v>
      </c>
      <c r="B89" s="526"/>
      <c r="C89" s="526"/>
      <c r="D89" s="526"/>
      <c r="E89" s="526"/>
      <c r="F89" s="526"/>
      <c r="G89" s="526"/>
      <c r="H89" s="526"/>
      <c r="I89" s="526"/>
      <c r="J89" s="526"/>
      <c r="K89" s="526"/>
      <c r="L89" s="526"/>
      <c r="M89" s="526"/>
      <c r="N89" s="526"/>
      <c r="O89" s="526"/>
      <c r="P89" s="526"/>
      <c r="Q89" s="526"/>
      <c r="R89" s="526"/>
      <c r="S89" s="526"/>
      <c r="T89" s="526"/>
      <c r="U89" s="526"/>
      <c r="V89" s="526"/>
      <c r="W89" s="526"/>
      <c r="X89" s="526"/>
      <c r="Y89" s="526"/>
      <c r="Z89" s="526"/>
      <c r="AA89" s="526"/>
      <c r="AB89" s="526"/>
      <c r="AC89" s="526"/>
      <c r="AD89" s="526"/>
      <c r="AE89" s="526"/>
      <c r="AF89" s="526"/>
      <c r="AG89" s="222"/>
      <c r="AH89" s="68"/>
      <c r="AI89" s="3"/>
      <c r="AJ89" s="3" t="str">
        <f>IF(AJ88=TRUE,"製作技術者",IF(AJ88=FALSE,""))</f>
        <v/>
      </c>
      <c r="AK89" s="3"/>
      <c r="AL89" s="3"/>
      <c r="AM89" s="3"/>
      <c r="AN89" s="3"/>
      <c r="AO89" s="3"/>
      <c r="AP89" s="211" t="str">
        <f>IF(AND(AP12="OK",AP21="OK",AP34="OK",AP46="OK",AP55="OK",AP59="OK",AP69="OK",AP71="OK",AP75="OK",AP85="OK",AP87="OK"),"OK","※未入力の項目があります")</f>
        <v>※未入力の項目があります</v>
      </c>
      <c r="AQ89" s="3"/>
      <c r="AR89" s="3"/>
      <c r="AS89" s="3"/>
      <c r="AT89" s="3"/>
      <c r="AU89" s="3"/>
      <c r="AV89" s="3"/>
      <c r="AW89" s="3"/>
      <c r="AX89" s="3"/>
      <c r="AY89" s="3"/>
      <c r="AZ89" s="3"/>
      <c r="BA89" s="3"/>
    </row>
    <row r="90" spans="1:53" ht="18.75" customHeight="1">
      <c r="AH90" s="68"/>
    </row>
    <row r="91" spans="1:53" ht="18.75" customHeight="1">
      <c r="AH91" s="68"/>
      <c r="AI91" s="68"/>
    </row>
    <row r="92" spans="1:53" ht="14.25" customHeight="1">
      <c r="AI92" s="68"/>
    </row>
    <row r="93" spans="1:53" ht="18.75" customHeight="1"/>
    <row r="94" spans="1:53" ht="18.75" customHeight="1"/>
    <row r="95" spans="1:53" ht="14.25" customHeight="1">
      <c r="AL95" s="3" t="b">
        <v>1</v>
      </c>
    </row>
    <row r="96" spans="1:53" ht="18.75" customHeight="1">
      <c r="AH96" s="68"/>
      <c r="AL96" s="3" t="str">
        <f>IF(AL95=TRUE,"その他",IF(AL95=FALSE,""))</f>
        <v>その他</v>
      </c>
    </row>
    <row r="97" spans="34:36" ht="18.75" customHeight="1"/>
    <row r="98" spans="34:36" ht="5.0999999999999996" customHeight="1"/>
    <row r="99" spans="34:36" ht="18.75" customHeight="1"/>
    <row r="100" spans="34:36" ht="5.0999999999999996" customHeight="1"/>
    <row r="101" spans="34:36" ht="18" customHeight="1"/>
    <row r="102" spans="34:36" ht="18" customHeight="1"/>
    <row r="103" spans="34:36" ht="18" customHeight="1"/>
    <row r="104" spans="34:36" ht="18" customHeight="1"/>
    <row r="105" spans="34:36" ht="19.5" customHeight="1"/>
    <row r="106" spans="34:36" ht="20.25" customHeight="1"/>
    <row r="107" spans="34:36" ht="18.75" customHeight="1"/>
    <row r="108" spans="34:36" ht="14.25" customHeight="1"/>
    <row r="109" spans="34:36" ht="14.25" customHeight="1">
      <c r="AH109" s="6"/>
      <c r="AI109" s="3" t="b">
        <v>0</v>
      </c>
      <c r="AJ109" s="3" t="b">
        <v>0</v>
      </c>
    </row>
    <row r="110" spans="34:36" ht="14.25" customHeight="1">
      <c r="AI110" s="3" t="str">
        <f>IF(AI109=TRUE,"MDｒ",IF(AI109=FALSE,""))</f>
        <v/>
      </c>
      <c r="AJ110" s="3" t="str">
        <f>IF(AJ109=TRUE,"PO",IF(AJ109=FALSE,""))</f>
        <v/>
      </c>
    </row>
    <row r="111" spans="34:36" ht="18" customHeight="1"/>
    <row r="112" spans="34:36" ht="18" customHeight="1">
      <c r="AI112" s="3" t="str">
        <f>CONCATENATE(AI110,AJ110,AK132,AL131,AM131)</f>
        <v/>
      </c>
      <c r="AJ112" s="6"/>
    </row>
    <row r="113" spans="42:42" ht="4.5" customHeight="1"/>
    <row r="114" spans="42:42" ht="14.25" customHeight="1"/>
    <row r="115" spans="42:42" ht="9" customHeight="1"/>
    <row r="116" spans="42:42" ht="17.25" customHeight="1">
      <c r="AP116" s="68"/>
    </row>
    <row r="117" spans="42:42" ht="17.25" customHeight="1"/>
    <row r="118" spans="42:42" ht="17.25" customHeight="1">
      <c r="AP118" s="45"/>
    </row>
    <row r="119" spans="42:42" ht="17.25" customHeight="1"/>
    <row r="120" spans="42:42" ht="15.75" customHeight="1"/>
    <row r="121" spans="42:42" ht="14.25" customHeight="1"/>
    <row r="122" spans="42:42" ht="14.25" customHeight="1"/>
    <row r="123" spans="42:42" ht="13.9" customHeight="1"/>
    <row r="124" spans="42:42" ht="14.25" customHeight="1"/>
    <row r="125" spans="42:42" ht="14.25" customHeight="1"/>
    <row r="126" spans="42:42" ht="14.25" customHeight="1"/>
    <row r="127" spans="42:42" ht="14.25" customHeight="1"/>
    <row r="128" spans="42:42" ht="14.25" customHeight="1"/>
    <row r="129" spans="1:60" ht="27" customHeight="1"/>
    <row r="130" spans="1:60" ht="11.25" customHeight="1">
      <c r="AL130" s="3" t="b">
        <v>0</v>
      </c>
      <c r="AM130" s="3" t="b">
        <v>0</v>
      </c>
      <c r="AT130" s="6"/>
      <c r="AU130" s="6"/>
      <c r="AV130" s="6"/>
      <c r="AW130" s="6"/>
      <c r="AX130" s="6"/>
      <c r="AY130" s="6"/>
      <c r="AZ130" s="6"/>
      <c r="BA130" s="6"/>
    </row>
    <row r="131" spans="1:60" s="6" customFormat="1" ht="15" customHeight="1">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c r="AH131" s="3"/>
      <c r="AI131" s="3"/>
      <c r="AJ131" s="3"/>
      <c r="AK131" s="3" t="b">
        <v>0</v>
      </c>
      <c r="AL131" s="3" t="str">
        <f>IF(AL130=TRUE,"OT",IF(AL130=FALSE,""))</f>
        <v/>
      </c>
      <c r="AM131" s="3" t="str">
        <f>IF(AM130=TRUE,"その他",IF(AM130=FALSE,""))</f>
        <v/>
      </c>
      <c r="AN131" s="3"/>
      <c r="AO131" s="3"/>
      <c r="AP131" s="3"/>
      <c r="AQ131" s="3"/>
      <c r="AR131" s="3"/>
      <c r="AS131" s="3"/>
      <c r="AT131" s="3"/>
      <c r="AU131" s="3"/>
      <c r="AV131" s="3"/>
      <c r="AW131" s="3"/>
      <c r="AX131" s="3"/>
      <c r="AY131" s="3"/>
      <c r="AZ131" s="3"/>
      <c r="BA131" s="3"/>
    </row>
    <row r="132" spans="1:60">
      <c r="AK132" s="3" t="str">
        <f>IF(AK131=TRUE,"PT",IF(AK131=FALSE,""))</f>
        <v/>
      </c>
      <c r="AQ132" s="6"/>
      <c r="AR132" s="6"/>
      <c r="AS132" s="6"/>
    </row>
    <row r="133" spans="1:60">
      <c r="AP133" s="6"/>
    </row>
    <row r="134" spans="1:60" ht="3.75" customHeight="1">
      <c r="AK134" s="6"/>
    </row>
    <row r="136" spans="1:60" ht="3.75" customHeight="1"/>
    <row r="137" spans="1:60">
      <c r="BH137" s="3">
        <v>1</v>
      </c>
    </row>
    <row r="138" spans="1:60">
      <c r="BH138" s="3">
        <v>2</v>
      </c>
    </row>
    <row r="150" ht="4.5" customHeight="1"/>
    <row r="152" ht="5.25" customHeight="1"/>
  </sheetData>
  <sheetProtection password="A1F5" sheet="1" sort="0" autoFilter="0"/>
  <mergeCells count="123">
    <mergeCell ref="B10:E10"/>
    <mergeCell ref="A89:AF89"/>
    <mergeCell ref="H76:T76"/>
    <mergeCell ref="X76:AF76"/>
    <mergeCell ref="B78:AF79"/>
    <mergeCell ref="B81:AF82"/>
    <mergeCell ref="B84:AF85"/>
    <mergeCell ref="Z87:AF87"/>
    <mergeCell ref="B68:AF69"/>
    <mergeCell ref="Z71:AF71"/>
    <mergeCell ref="A73:A87"/>
    <mergeCell ref="B73:D76"/>
    <mergeCell ref="H73:K73"/>
    <mergeCell ref="M73:AF73"/>
    <mergeCell ref="H74:L74"/>
    <mergeCell ref="O74:S74"/>
    <mergeCell ref="W74:AF74"/>
    <mergeCell ref="H75:AF75"/>
    <mergeCell ref="A57:A72"/>
    <mergeCell ref="H59:AF59"/>
    <mergeCell ref="H60:T60"/>
    <mergeCell ref="X60:AF60"/>
    <mergeCell ref="B62:AF63"/>
    <mergeCell ref="B65:AF66"/>
    <mergeCell ref="B67:AF67"/>
    <mergeCell ref="F43:J44"/>
    <mergeCell ref="B45:E45"/>
    <mergeCell ref="F45:J45"/>
    <mergeCell ref="K45:S45"/>
    <mergeCell ref="B46:E46"/>
    <mergeCell ref="F46:AF46"/>
    <mergeCell ref="B57:D60"/>
    <mergeCell ref="H57:K57"/>
    <mergeCell ref="M57:AF57"/>
    <mergeCell ref="H58:L58"/>
    <mergeCell ref="O58:S58"/>
    <mergeCell ref="W58:AF58"/>
    <mergeCell ref="A36:AF36"/>
    <mergeCell ref="B37:K38"/>
    <mergeCell ref="AD37:AF38"/>
    <mergeCell ref="A39:A56"/>
    <mergeCell ref="B40:AF40"/>
    <mergeCell ref="B41:E42"/>
    <mergeCell ref="F41:J42"/>
    <mergeCell ref="K41:S44"/>
    <mergeCell ref="T41:AF44"/>
    <mergeCell ref="B43:E44"/>
    <mergeCell ref="B48:AF49"/>
    <mergeCell ref="B51:AF52"/>
    <mergeCell ref="B54:AF55"/>
    <mergeCell ref="T45:AF45"/>
    <mergeCell ref="C33:I33"/>
    <mergeCell ref="J33:Q33"/>
    <mergeCell ref="R33:AF33"/>
    <mergeCell ref="C34:I34"/>
    <mergeCell ref="J34:Q34"/>
    <mergeCell ref="R34:AF34"/>
    <mergeCell ref="C31:I31"/>
    <mergeCell ref="J31:Q31"/>
    <mergeCell ref="R31:AF31"/>
    <mergeCell ref="C32:I32"/>
    <mergeCell ref="J32:Q32"/>
    <mergeCell ref="R32:AF32"/>
    <mergeCell ref="C29:I29"/>
    <mergeCell ref="J29:Q29"/>
    <mergeCell ref="R29:AF29"/>
    <mergeCell ref="C30:I30"/>
    <mergeCell ref="J30:Q30"/>
    <mergeCell ref="R30:AF30"/>
    <mergeCell ref="C27:I27"/>
    <mergeCell ref="J27:Q27"/>
    <mergeCell ref="R27:AF27"/>
    <mergeCell ref="C28:I28"/>
    <mergeCell ref="J28:Q28"/>
    <mergeCell ref="R28:AF28"/>
    <mergeCell ref="M8:O8"/>
    <mergeCell ref="X8:Z8"/>
    <mergeCell ref="B9:H9"/>
    <mergeCell ref="B18:B35"/>
    <mergeCell ref="C18:F18"/>
    <mergeCell ref="G18:O18"/>
    <mergeCell ref="C19:F19"/>
    <mergeCell ref="G19:O19"/>
    <mergeCell ref="C20:O20"/>
    <mergeCell ref="C21:O21"/>
    <mergeCell ref="B13:B17"/>
    <mergeCell ref="C13:F13"/>
    <mergeCell ref="G13:O13"/>
    <mergeCell ref="C22:AF22"/>
    <mergeCell ref="C24:AF24"/>
    <mergeCell ref="C25:I25"/>
    <mergeCell ref="J25:Q25"/>
    <mergeCell ref="R25:AF25"/>
    <mergeCell ref="C26:I26"/>
    <mergeCell ref="J26:Q26"/>
    <mergeCell ref="R26:AF26"/>
    <mergeCell ref="G16:O16"/>
    <mergeCell ref="C17:F17"/>
    <mergeCell ref="G17:O17"/>
    <mergeCell ref="A11:A35"/>
    <mergeCell ref="D11:F11"/>
    <mergeCell ref="K11:M11"/>
    <mergeCell ref="R11:T11"/>
    <mergeCell ref="Y11:AF11"/>
    <mergeCell ref="H12:AF12"/>
    <mergeCell ref="AP1:AP2"/>
    <mergeCell ref="J2:AF2"/>
    <mergeCell ref="AP3:AP9"/>
    <mergeCell ref="A4:G4"/>
    <mergeCell ref="H4:O4"/>
    <mergeCell ref="P4:W4"/>
    <mergeCell ref="X4:AF4"/>
    <mergeCell ref="E6:I6"/>
    <mergeCell ref="O6:S6"/>
    <mergeCell ref="Y6:AA6"/>
    <mergeCell ref="P13:AF13"/>
    <mergeCell ref="C14:F14"/>
    <mergeCell ref="G14:O14"/>
    <mergeCell ref="P14:AF21"/>
    <mergeCell ref="C15:F15"/>
    <mergeCell ref="G15:O15"/>
    <mergeCell ref="C16:F16"/>
    <mergeCell ref="C8:E8"/>
  </mergeCells>
  <phoneticPr fontId="19"/>
  <conditionalFormatting sqref="C21:O21">
    <cfRule type="expression" dxfId="177" priority="74">
      <formula>ISERROR($AI$22)</formula>
    </cfRule>
  </conditionalFormatting>
  <conditionalFormatting sqref="C8:E8 B9:H9">
    <cfRule type="expression" dxfId="176" priority="82">
      <formula xml:space="preserve"> 90&gt;$C$8</formula>
    </cfRule>
  </conditionalFormatting>
  <conditionalFormatting sqref="G14:O14">
    <cfRule type="expression" dxfId="175" priority="79">
      <formula>ISERROR($AI$18)</formula>
    </cfRule>
  </conditionalFormatting>
  <conditionalFormatting sqref="G15:O15">
    <cfRule type="expression" dxfId="174" priority="78">
      <formula>ISERROR($AI$19)</formula>
    </cfRule>
  </conditionalFormatting>
  <conditionalFormatting sqref="G17:O17">
    <cfRule type="expression" dxfId="173" priority="75">
      <formula>$C$17="活動度："</formula>
    </cfRule>
    <cfRule type="expression" dxfId="172" priority="76">
      <formula>$C$17&amp;$G$17&lt;&gt;""</formula>
    </cfRule>
    <cfRule type="expression" dxfId="171" priority="77">
      <formula>$C$17&lt;&gt;"活動度："</formula>
    </cfRule>
  </conditionalFormatting>
  <conditionalFormatting sqref="M8:O8 J9:R9">
    <cfRule type="expression" dxfId="170" priority="81">
      <formula>90&gt;$M$8</formula>
    </cfRule>
  </conditionalFormatting>
  <conditionalFormatting sqref="Y6:AA6">
    <cfRule type="expression" dxfId="169" priority="83">
      <formula>90&gt;$Y$6</formula>
    </cfRule>
  </conditionalFormatting>
  <conditionalFormatting sqref="X8:Z8 U9:AG9">
    <cfRule type="expression" dxfId="168" priority="80">
      <formula>90&gt;$X$8</formula>
    </cfRule>
  </conditionalFormatting>
  <conditionalFormatting sqref="X60:AF60 H76:T76">
    <cfRule type="expression" dxfId="167" priority="70">
      <formula>$AK$60="CAUTION"</formula>
    </cfRule>
  </conditionalFormatting>
  <conditionalFormatting sqref="X76:AF76">
    <cfRule type="expression" dxfId="166" priority="72">
      <formula>AK60="CAUTION"</formula>
    </cfRule>
  </conditionalFormatting>
  <conditionalFormatting sqref="J2:AG2">
    <cfRule type="expression" dxfId="165" priority="71">
      <formula>"申請日"=LEFT($J$2,3)</formula>
    </cfRule>
  </conditionalFormatting>
  <conditionalFormatting sqref="AP12">
    <cfRule type="expression" dxfId="164" priority="69">
      <formula>$AP$12="NG"</formula>
    </cfRule>
  </conditionalFormatting>
  <conditionalFormatting sqref="AP21">
    <cfRule type="expression" dxfId="163" priority="68">
      <formula>$AP$21="NG"</formula>
    </cfRule>
  </conditionalFormatting>
  <conditionalFormatting sqref="AP46">
    <cfRule type="expression" dxfId="162" priority="67">
      <formula>$AP$46="NG"</formula>
    </cfRule>
  </conditionalFormatting>
  <conditionalFormatting sqref="AP55">
    <cfRule type="expression" dxfId="161" priority="66">
      <formula>$AP$55="NG"</formula>
    </cfRule>
  </conditionalFormatting>
  <conditionalFormatting sqref="AP59">
    <cfRule type="expression" dxfId="160" priority="65">
      <formula>$AP$59="NG"</formula>
    </cfRule>
  </conditionalFormatting>
  <conditionalFormatting sqref="AP69">
    <cfRule type="expression" dxfId="159" priority="64">
      <formula>$AP$69="NG"</formula>
    </cfRule>
  </conditionalFormatting>
  <conditionalFormatting sqref="AP71">
    <cfRule type="expression" dxfId="158" priority="63">
      <formula>$AP$71="NG"</formula>
    </cfRule>
  </conditionalFormatting>
  <conditionalFormatting sqref="AP75">
    <cfRule type="expression" dxfId="157" priority="62">
      <formula>$AP$75="NG"</formula>
    </cfRule>
  </conditionalFormatting>
  <conditionalFormatting sqref="AP85">
    <cfRule type="expression" dxfId="156" priority="61">
      <formula>$AP$85="NG"</formula>
    </cfRule>
  </conditionalFormatting>
  <conditionalFormatting sqref="AP87">
    <cfRule type="expression" dxfId="155" priority="60">
      <formula>$AP$87="NG"</formula>
    </cfRule>
  </conditionalFormatting>
  <conditionalFormatting sqref="AK60 AP60">
    <cfRule type="expression" dxfId="154" priority="59">
      <formula>$AK$60="CAUTION"</formula>
    </cfRule>
  </conditionalFormatting>
  <conditionalFormatting sqref="AH57:AH60">
    <cfRule type="expression" dxfId="153" priority="58">
      <formula>AND($H$60&lt;&gt;"",$X$60&lt;&gt;"")</formula>
    </cfRule>
  </conditionalFormatting>
  <conditionalFormatting sqref="AH13:AH17 AH21">
    <cfRule type="expression" dxfId="152" priority="57">
      <formula>$AP$21="NG"</formula>
    </cfRule>
  </conditionalFormatting>
  <conditionalFormatting sqref="AH11:AH12">
    <cfRule type="expression" dxfId="151" priority="56">
      <formula>$AP$12="NG"</formula>
    </cfRule>
  </conditionalFormatting>
  <conditionalFormatting sqref="AH73:AH76">
    <cfRule type="expression" dxfId="150" priority="55">
      <formula>$AP$75="NG"</formula>
    </cfRule>
  </conditionalFormatting>
  <conditionalFormatting sqref="AP89 AP3 AP10">
    <cfRule type="expression" dxfId="149" priority="54">
      <formula>$AP$89="OK"</formula>
    </cfRule>
  </conditionalFormatting>
  <conditionalFormatting sqref="H60:T60">
    <cfRule type="expression" dxfId="148" priority="90">
      <formula>$AK$60="CAUTION"</formula>
    </cfRule>
  </conditionalFormatting>
  <conditionalFormatting sqref="AP34">
    <cfRule type="expression" dxfId="147" priority="53">
      <formula>$AP$34="NG"</formula>
    </cfRule>
  </conditionalFormatting>
  <conditionalFormatting sqref="AH87">
    <cfRule type="expression" dxfId="146" priority="91">
      <formula>$AP$87="NG"</formula>
    </cfRule>
  </conditionalFormatting>
  <conditionalFormatting sqref="AH40:AH46">
    <cfRule type="expression" dxfId="145" priority="92">
      <formula>$AP$46="NG"</formula>
    </cfRule>
  </conditionalFormatting>
  <conditionalFormatting sqref="AH23 AH26:AH34">
    <cfRule type="expression" dxfId="144" priority="52">
      <formula>$AP$34="NG"</formula>
    </cfRule>
  </conditionalFormatting>
  <conditionalFormatting sqref="AH76">
    <cfRule type="expression" dxfId="143" priority="51">
      <formula>AND($H$76&lt;&gt;"",$X$76&lt;&gt;"")</formula>
    </cfRule>
  </conditionalFormatting>
  <conditionalFormatting sqref="AH85">
    <cfRule type="expression" dxfId="142" priority="50">
      <formula>$B$84&lt;&gt;""</formula>
    </cfRule>
  </conditionalFormatting>
  <conditionalFormatting sqref="AH40">
    <cfRule type="expression" dxfId="141" priority="35">
      <formula>$AK$39=TRUE</formula>
    </cfRule>
  </conditionalFormatting>
  <conditionalFormatting sqref="AH73">
    <cfRule type="expression" dxfId="140" priority="49">
      <formula>AND($H$73&lt;&gt;"",$M$73&lt;&gt;"")</formula>
    </cfRule>
  </conditionalFormatting>
  <conditionalFormatting sqref="AH74">
    <cfRule type="expression" dxfId="139" priority="48">
      <formula>$H$74&lt;&gt;""</formula>
    </cfRule>
  </conditionalFormatting>
  <conditionalFormatting sqref="AH75">
    <cfRule type="expression" dxfId="138" priority="47">
      <formula>$H$75&lt;&gt;""</formula>
    </cfRule>
  </conditionalFormatting>
  <conditionalFormatting sqref="AH78:AH79">
    <cfRule type="expression" dxfId="137" priority="46">
      <formula>$B$78&lt;&gt;""</formula>
    </cfRule>
  </conditionalFormatting>
  <conditionalFormatting sqref="AH81:AH82">
    <cfRule type="expression" dxfId="136" priority="45">
      <formula>$B$81&lt;&gt;""</formula>
    </cfRule>
  </conditionalFormatting>
  <conditionalFormatting sqref="AH57">
    <cfRule type="expression" dxfId="135" priority="44">
      <formula>AND($H$57&lt;&gt;"",$M$57&lt;&gt;"")</formula>
    </cfRule>
  </conditionalFormatting>
  <conditionalFormatting sqref="AH58">
    <cfRule type="expression" dxfId="134" priority="43">
      <formula>$H$58&lt;&gt;""</formula>
    </cfRule>
  </conditionalFormatting>
  <conditionalFormatting sqref="AH59">
    <cfRule type="expression" dxfId="133" priority="42">
      <formula>$H$59&lt;&gt;""</formula>
    </cfRule>
  </conditionalFormatting>
  <conditionalFormatting sqref="AH62:AH63">
    <cfRule type="expression" dxfId="132" priority="41">
      <formula>$B$62&lt;&gt;""</formula>
    </cfRule>
  </conditionalFormatting>
  <conditionalFormatting sqref="AH65:AH66">
    <cfRule type="expression" dxfId="131" priority="40">
      <formula>$B$65&lt;&gt;""</formula>
    </cfRule>
  </conditionalFormatting>
  <conditionalFormatting sqref="AH68:AH69">
    <cfRule type="expression" dxfId="130" priority="39">
      <formula>$B$68&lt;&gt;""</formula>
    </cfRule>
  </conditionalFormatting>
  <conditionalFormatting sqref="AH48:AH49">
    <cfRule type="expression" dxfId="129" priority="38">
      <formula>$B$48&lt;&gt;""</formula>
    </cfRule>
  </conditionalFormatting>
  <conditionalFormatting sqref="AH51:AH52">
    <cfRule type="expression" dxfId="128" priority="37">
      <formula>$B$51&lt;&gt;""</formula>
    </cfRule>
  </conditionalFormatting>
  <conditionalFormatting sqref="AH54:AH55">
    <cfRule type="expression" dxfId="127" priority="36">
      <formula>$B$54&lt;&gt;""</formula>
    </cfRule>
  </conditionalFormatting>
  <conditionalFormatting sqref="AH41:AH42">
    <cfRule type="expression" dxfId="126" priority="34">
      <formula>$F$41&lt;&gt;""</formula>
    </cfRule>
  </conditionalFormatting>
  <conditionalFormatting sqref="AH43:AH44">
    <cfRule type="expression" dxfId="125" priority="33">
      <formula>$F$43&lt;&gt;""</formula>
    </cfRule>
  </conditionalFormatting>
  <conditionalFormatting sqref="AH45">
    <cfRule type="expression" dxfId="124" priority="32">
      <formula>AND($F$45&lt;&gt;"",$T$45&lt;&gt;"")</formula>
    </cfRule>
  </conditionalFormatting>
  <conditionalFormatting sqref="AH46">
    <cfRule type="expression" dxfId="123" priority="31">
      <formula>$F$46&lt;&gt;""</formula>
    </cfRule>
  </conditionalFormatting>
  <conditionalFormatting sqref="AH23">
    <cfRule type="expression" dxfId="122" priority="30">
      <formula>$AK$22&lt;&gt;""</formula>
    </cfRule>
  </conditionalFormatting>
  <conditionalFormatting sqref="AH26:AH34">
    <cfRule type="expression" dxfId="121" priority="29">
      <formula>OR(AND($AK$22="",$C$26&amp;$J$26&amp;$R$26=""),AMD($AK$22=2,$C$26&amp;$J$26&amp;$R$26&lt;&gt;""+$AI$26))</formula>
    </cfRule>
  </conditionalFormatting>
  <conditionalFormatting sqref="AH21">
    <cfRule type="expression" dxfId="120" priority="28">
      <formula>$C$21&lt;&gt;""</formula>
    </cfRule>
  </conditionalFormatting>
  <conditionalFormatting sqref="AH13">
    <cfRule type="expression" dxfId="119" priority="27">
      <formula>$G$13&lt;&gt;""</formula>
    </cfRule>
  </conditionalFormatting>
  <conditionalFormatting sqref="AH14">
    <cfRule type="expression" dxfId="118" priority="26">
      <formula>$G$14&lt;&gt;""</formula>
    </cfRule>
  </conditionalFormatting>
  <conditionalFormatting sqref="AH15">
    <cfRule type="expression" dxfId="117" priority="5">
      <formula>ISERROR($AI$19)</formula>
    </cfRule>
    <cfRule type="expression" dxfId="116" priority="25">
      <formula>$G$15&lt;&gt;""</formula>
    </cfRule>
  </conditionalFormatting>
  <conditionalFormatting sqref="AH16">
    <cfRule type="expression" dxfId="115" priority="24">
      <formula>$G$16&lt;&gt;""</formula>
    </cfRule>
  </conditionalFormatting>
  <conditionalFormatting sqref="AH11">
    <cfRule type="expression" dxfId="114" priority="23">
      <formula>AND($D$11&lt;&gt;"",$K$11&lt;&gt;"",$R$11&lt;&gt;"",$Y$11&lt;&gt;"")</formula>
    </cfRule>
  </conditionalFormatting>
  <conditionalFormatting sqref="AH12">
    <cfRule type="expression" dxfId="113" priority="22">
      <formula>$H$12&lt;&gt;""</formula>
    </cfRule>
  </conditionalFormatting>
  <conditionalFormatting sqref="AH54:AH55 AH48:AH49 AH51:AH52">
    <cfRule type="expression" dxfId="112" priority="93">
      <formula>$AP$55="NG"</formula>
    </cfRule>
  </conditionalFormatting>
  <conditionalFormatting sqref="AH57:AH60 AH62:AH63 AH65:AH66 AH68:AH69">
    <cfRule type="expression" dxfId="111" priority="94">
      <formula>$AP$69="NG"</formula>
    </cfRule>
  </conditionalFormatting>
  <conditionalFormatting sqref="AH78:AH79 AH81:AH82 AH84:AH85">
    <cfRule type="expression" dxfId="110" priority="95">
      <formula>$AP$85="NG"</formula>
    </cfRule>
  </conditionalFormatting>
  <conditionalFormatting sqref="AP11">
    <cfRule type="expression" dxfId="109" priority="21">
      <formula>$AP$12&lt;&gt;"OK"</formula>
    </cfRule>
  </conditionalFormatting>
  <conditionalFormatting sqref="AP20:AV20">
    <cfRule type="expression" dxfId="108" priority="20">
      <formula>$AP$21&lt;&gt;"OK"</formula>
    </cfRule>
  </conditionalFormatting>
  <conditionalFormatting sqref="AP33">
    <cfRule type="expression" dxfId="107" priority="19">
      <formula>$AP$34&lt;&gt;"OK"</formula>
    </cfRule>
  </conditionalFormatting>
  <conditionalFormatting sqref="AP45">
    <cfRule type="expression" dxfId="106" priority="18">
      <formula>$AP$46&lt;&gt;"OK"</formula>
    </cfRule>
  </conditionalFormatting>
  <conditionalFormatting sqref="AP54">
    <cfRule type="expression" dxfId="105" priority="17">
      <formula>$AP$55&lt;&gt;"OK"</formula>
    </cfRule>
  </conditionalFormatting>
  <conditionalFormatting sqref="AP58">
    <cfRule type="expression" dxfId="104" priority="16">
      <formula>$AP$59&lt;&gt;"OK"</formula>
    </cfRule>
  </conditionalFormatting>
  <conditionalFormatting sqref="AP68">
    <cfRule type="expression" dxfId="103" priority="15">
      <formula>$AP$69&lt;&gt;"OK"</formula>
    </cfRule>
  </conditionalFormatting>
  <conditionalFormatting sqref="AP74">
    <cfRule type="expression" dxfId="102" priority="14">
      <formula>$AP$75&lt;&gt;"OK"</formula>
    </cfRule>
  </conditionalFormatting>
  <conditionalFormatting sqref="AP84">
    <cfRule type="expression" dxfId="101" priority="13">
      <formula>$AP$85&lt;&gt;"OK"</formula>
    </cfRule>
  </conditionalFormatting>
  <conditionalFormatting sqref="AQ87">
    <cfRule type="expression" dxfId="100" priority="12">
      <formula>$AP$87&lt;&gt;"OK"</formula>
    </cfRule>
  </conditionalFormatting>
  <conditionalFormatting sqref="AQ71">
    <cfRule type="expression" dxfId="99" priority="11">
      <formula>$AP$71&lt;&gt;"OK"</formula>
    </cfRule>
  </conditionalFormatting>
  <conditionalFormatting sqref="AJ10">
    <cfRule type="expression" dxfId="98" priority="9">
      <formula>ISERROR($AK$10)</formula>
    </cfRule>
  </conditionalFormatting>
  <conditionalFormatting sqref="AK10">
    <cfRule type="expression" dxfId="97" priority="8">
      <formula>ISERROR($AK$10)</formula>
    </cfRule>
  </conditionalFormatting>
  <conditionalFormatting sqref="Z71:AF71">
    <cfRule type="expression" dxfId="96" priority="2">
      <formula>IF($Z$71=0,0,($F$43-$Z$71)&lt;0)</formula>
    </cfRule>
    <cfRule type="expression" dxfId="95" priority="7">
      <formula>IF($Z$71=0,0,($Z$71-$F$41)&lt;0)</formula>
    </cfRule>
  </conditionalFormatting>
  <conditionalFormatting sqref="AH17">
    <cfRule type="expression" dxfId="94" priority="6">
      <formula>$C$17&amp;$G$17=""</formula>
    </cfRule>
  </conditionalFormatting>
  <conditionalFormatting sqref="Z87:AF87">
    <cfRule type="expression" dxfId="93" priority="1">
      <formula>IF($Z$87=0,0,($F$43-$Z$87)&lt;0)</formula>
    </cfRule>
    <cfRule type="expression" dxfId="92" priority="4">
      <formula>IF($Z$87=0,0,($Z$87-$F$41)&lt;0)</formula>
    </cfRule>
  </conditionalFormatting>
  <conditionalFormatting sqref="F41:J44">
    <cfRule type="expression" dxfId="91" priority="3">
      <formula>($F$43-$F$41)&lt;=0</formula>
    </cfRule>
  </conditionalFormatting>
  <dataValidations count="12">
    <dataValidation allowBlank="1" showInputMessage="1" showErrorMessage="1" prompt="被験者、製作担当、フィールドテスト評価者は必ず別の方が行ってください。" sqref="H60:T60 H76:T76"/>
    <dataValidation allowBlank="1" showInputMessage="1" showErrorMessage="1" prompt="ハイフンなしの数字7文字を入力してください。_x000a_例_x000a_1111111" sqref="H57:K57"/>
    <dataValidation allowBlank="1" showInputMessage="1" showErrorMessage="1" prompt="129文字以内でご記入してください。" sqref="B81 B78 B68 B65 B62 B54 B51 B48 B84"/>
    <dataValidation type="list" allowBlank="1" showInputMessage="1" showErrorMessage="1" sqref="X76:AF76">
      <formula1>"医師,義肢装具士,理学療法士,作業療法士"</formula1>
    </dataValidation>
    <dataValidation type="list" allowBlank="1" showInputMessage="1" showErrorMessage="1" sqref="X60:AF60">
      <formula1>"義肢装具士,製作技術者"</formula1>
    </dataValidation>
    <dataValidation type="list" allowBlank="1" showInputMessage="1" showErrorMessage="1" sqref="B13:B17">
      <formula1>"日常使用している補装具,初めての補装具使用"</formula1>
    </dataValidation>
    <dataValidation type="list" allowBlank="1" showInputMessage="1" showErrorMessage="1" prompt="メニューから該当するものを選択してください。" sqref="G16">
      <formula1>"　,毎日,6日/1週間,5日/1週間,4日/1週間,3日/1週間,2日/1週間,1日/1週間"</formula1>
    </dataValidation>
    <dataValidation type="list" allowBlank="1" showInputMessage="1" showErrorMessage="1" prompt="プルダウンメニューから該当するものを選択してください。" sqref="F45">
      <formula1>"　,毎日,6日/1週間,5日/1週間,4日/1週間,3日/1週間,2日/1週間,1日/1週間"</formula1>
    </dataValidation>
    <dataValidation allowBlank="1" showInputMessage="1" showErrorMessage="1" promptTitle="月日の入力方法" prompt="####/##/##" sqref="Z87:AF87 Z71:AF71 F43 F41"/>
    <dataValidation type="whole" operator="greaterThan" allowBlank="1" showErrorMessage="1" errorTitle="フィールドテスト評価不足" error="フィールドテストの期間が不足しています。" promptTitle="フィールドテストの期間が不足しています。" prompt="フィールドテストの期間が不足しています。" sqref="Y6:AA6">
      <formula1>89</formula1>
    </dataValidation>
    <dataValidation allowBlank="1" showErrorMessage="1" sqref="E6:I6 O6:S6"/>
    <dataValidation type="list" allowBlank="1" showInputMessage="1" showErrorMessage="1" prompt="プルダウンメニューから該当するものを選択してください。" sqref="T45:AG45">
      <formula1>",0.5時間未満,0.5時間以上1時間未満,1時間以上3時間未満,3時間以上5時間未満,5時間以上8時間未満,8時間以上"</formula1>
    </dataValidation>
  </dataValidations>
  <hyperlinks>
    <hyperlink ref="AI4" r:id="rId1" display="../%5b新規（株）こころ.xlsx%5d【入力用】入力用フォーム'!$C$6"/>
  </hyperlinks>
  <pageMargins left="0.59055118110236227" right="0.59055118110236227" top="0.39370078740157483" bottom="0.39370078740157483" header="0" footer="0"/>
  <pageSetup paperSize="9" scale="97" orientation="portrait" horizontalDpi="300" verticalDpi="300" r:id="rId2"/>
  <headerFooter alignWithMargins="0"/>
  <rowBreaks count="1" manualBreakCount="1">
    <brk id="35" max="31" man="1"/>
  </rowBreaks>
  <drawing r:id="rId3"/>
  <legacyDrawing r:id="rId4"/>
  <mc:AlternateContent xmlns:mc="http://schemas.openxmlformats.org/markup-compatibility/2006">
    <mc:Choice Requires="x14">
      <controls>
        <mc:AlternateContent xmlns:mc="http://schemas.openxmlformats.org/markup-compatibility/2006">
          <mc:Choice Requires="x14">
            <control shapeId="60417" r:id="rId5" name="Check Box 1">
              <controlPr locked="0" defaultSize="0" autoFill="0" autoLine="0" autoPict="0">
                <anchor moveWithCells="1">
                  <from>
                    <xdr:col>2</xdr:col>
                    <xdr:colOff>152400</xdr:colOff>
                    <xdr:row>38</xdr:row>
                    <xdr:rowOff>85725</xdr:rowOff>
                  </from>
                  <to>
                    <xdr:col>4</xdr:col>
                    <xdr:colOff>114300</xdr:colOff>
                    <xdr:row>40</xdr:row>
                    <xdr:rowOff>123825</xdr:rowOff>
                  </to>
                </anchor>
              </controlPr>
            </control>
          </mc:Choice>
        </mc:AlternateContent>
        <mc:AlternateContent xmlns:mc="http://schemas.openxmlformats.org/markup-compatibility/2006">
          <mc:Choice Requires="x14">
            <control shapeId="60418" r:id="rId6" name="Option Button 2">
              <controlPr locked="0" defaultSize="0" autoFill="0" autoLine="0" autoPict="0">
                <anchor moveWithCells="1">
                  <from>
                    <xdr:col>15</xdr:col>
                    <xdr:colOff>66675</xdr:colOff>
                    <xdr:row>21</xdr:row>
                    <xdr:rowOff>247650</xdr:rowOff>
                  </from>
                  <to>
                    <xdr:col>16</xdr:col>
                    <xdr:colOff>133350</xdr:colOff>
                    <xdr:row>23</xdr:row>
                    <xdr:rowOff>38100</xdr:rowOff>
                  </to>
                </anchor>
              </controlPr>
            </control>
          </mc:Choice>
        </mc:AlternateContent>
        <mc:AlternateContent xmlns:mc="http://schemas.openxmlformats.org/markup-compatibility/2006">
          <mc:Choice Requires="x14">
            <control shapeId="60419" r:id="rId7" name="Option Button 3">
              <controlPr locked="0" defaultSize="0" autoFill="0" autoLine="0" autoPict="0">
                <anchor moveWithCells="1">
                  <from>
                    <xdr:col>23</xdr:col>
                    <xdr:colOff>85725</xdr:colOff>
                    <xdr:row>21</xdr:row>
                    <xdr:rowOff>238125</xdr:rowOff>
                  </from>
                  <to>
                    <xdr:col>25</xdr:col>
                    <xdr:colOff>0</xdr:colOff>
                    <xdr:row>23</xdr:row>
                    <xdr:rowOff>38100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8">
        <x14:dataValidation type="list" allowBlank="1" showInputMessage="1" showErrorMessage="1" prompt="区分→名称→型式の順で選択してください。_x000a_セルが赤塗りされているときは選択し直してください。">
          <x14:formula1>
            <xm:f>INDIRECT(VLOOKUP(#REF!,名称!$E$3:$F$49,2,FALSE))</xm:f>
          </x14:formula1>
          <xm:sqref>I15</xm:sqref>
        </x14:dataValidation>
        <x14:dataValidation type="list" allowBlank="1" showInputMessage="1" showErrorMessage="1" prompt="区分→名称→型式の順で選択してください。_x000a_セルが赤塗りされているときは選択し直してください。">
          <x14:formula1>
            <xm:f>INDIRECT(VLOOKUP(AK15,名称!$E$3:$F$49,2,FALSE))</xm:f>
          </x14:formula1>
          <xm:sqref>N15</xm:sqref>
        </x14:dataValidation>
        <x14:dataValidation type="list" allowBlank="1" showInputMessage="1" showErrorMessage="1" prompt="区分→名称→型式の順で選択してください。_x000a_セルが赤塗りされているときは選択し直してください。">
          <x14:formula1>
            <xm:f>INDIRECT(VLOOKUP(AI15,名称!$E$3:$F$49,2,FALSE))</xm:f>
          </x14:formula1>
          <xm:sqref>G15:H15 J15:M15 O15</xm:sqref>
        </x14:dataValidation>
        <x14:dataValidation type="list" allowBlank="1" showInputMessage="1" showErrorMessage="1" prompt="メニューから該当するものを選択してください。">
          <x14:formula1>
            <xm:f>INDIRECT(VLOOKUP(AI21,名称!$E$3:$F$53,2,FALSE))</xm:f>
          </x14:formula1>
          <xm:sqref>AI28</xm:sqref>
        </x14:dataValidation>
        <x14:dataValidation type="list" allowBlank="1" showInputMessage="1" showErrorMessage="1" prompt="区分　→　名称　→　型式　の順に選択してください。">
          <x14:formula1>
            <xm:f>INDIRECT(VLOOKUP(G13,名称!$A$3:$B$9,2,FALSE))</xm:f>
          </x14:formula1>
          <xm:sqref>G14:O14</xm:sqref>
        </x14:dataValidation>
        <x14:dataValidation type="list" allowBlank="1" showInputMessage="1" showErrorMessage="1" promptTitle="　" prompt="_x000a_「区分」→「名称」→「型式」の順で選択してください。">
          <x14:formula1>
            <xm:f>名称!$A$3:$A$9</xm:f>
          </x14:formula1>
          <xm:sqref>G13:O13</xm:sqref>
        </x14:dataValidation>
        <x14:dataValidation type="list" allowBlank="1" showInputMessage="1" showErrorMessage="1">
          <x14:formula1>
            <xm:f>INDIRECT(VLOOKUP($AI$21,名称!$I$3:$J$43,2,FALSE))</xm:f>
          </x14:formula1>
          <xm:sqref>C21:O21</xm:sqref>
        </x14:dataValidation>
        <x14:dataValidation type="list" allowBlank="1" showInputMessage="1" showErrorMessage="1" prompt="義足以外の補装具では、この欄に何も記入しないでください。_x000a_義足を使用しているときには、メニューから該当するものを選択してください。">
          <x14:formula1>
            <xm:f>INDIRECT(VLOOKUP($AI$15,名称!$M$3:$N$43,2,FALSE))</xm:f>
          </x14:formula1>
          <xm:sqref>G17:O17</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dimension ref="A1:BN152"/>
  <sheetViews>
    <sheetView showGridLines="0" view="pageBreakPreview" zoomScaleNormal="100" zoomScaleSheetLayoutView="100" workbookViewId="0">
      <selection activeCell="D11" sqref="D11:F11"/>
    </sheetView>
  </sheetViews>
  <sheetFormatPr defaultColWidth="9" defaultRowHeight="13.5"/>
  <cols>
    <col min="1" max="32" width="2.75" style="3" customWidth="1"/>
    <col min="33" max="33" width="0.875" style="3" customWidth="1"/>
    <col min="34" max="34" width="2.875" style="3" customWidth="1"/>
    <col min="35" max="35" width="18.75" style="3" hidden="1" customWidth="1"/>
    <col min="36" max="36" width="43.75" style="3" hidden="1" customWidth="1"/>
    <col min="37" max="37" width="10.25" style="3" hidden="1" customWidth="1"/>
    <col min="38" max="38" width="7.75" style="3" hidden="1" customWidth="1"/>
    <col min="39" max="39" width="8.125" style="3" hidden="1" customWidth="1"/>
    <col min="40" max="40" width="18.25" style="3" hidden="1" customWidth="1"/>
    <col min="41" max="41" width="10.875" style="3" hidden="1" customWidth="1"/>
    <col min="42" max="42" width="10.25" style="3" customWidth="1"/>
    <col min="43" max="43" width="12.375" style="3" customWidth="1"/>
    <col min="44" max="44" width="13.125" style="3" customWidth="1"/>
    <col min="45" max="45" width="17.25" style="3" customWidth="1"/>
    <col min="46" max="103" width="9" style="3" customWidth="1"/>
    <col min="104" max="16384" width="9" style="3"/>
  </cols>
  <sheetData>
    <row r="1" spans="1:66" ht="13.15" customHeight="1">
      <c r="AF1" s="21" t="s">
        <v>400</v>
      </c>
      <c r="AG1" s="21"/>
      <c r="AH1" s="21"/>
      <c r="AI1" s="137" t="e">
        <f ca="1">VALUE(INDIRECT(AJ1))+2018</f>
        <v>#REF!</v>
      </c>
      <c r="AJ1" s="3" t="str">
        <f>"'[新規"&amp;AI4&amp;".xlsx]【入力用】入力用フォーム'!$C$3"</f>
        <v>'[新規0.xlsx]【入力用】入力用フォーム'!$C$3</v>
      </c>
      <c r="AL1" s="138"/>
      <c r="AP1" s="600" t="s">
        <v>401</v>
      </c>
    </row>
    <row r="2" spans="1:66" ht="13.9" customHeight="1" thickBot="1">
      <c r="A2" s="294"/>
      <c r="B2" s="4" t="s">
        <v>402</v>
      </c>
      <c r="C2" s="4"/>
      <c r="D2" s="4"/>
      <c r="E2" s="4"/>
      <c r="F2" s="4"/>
      <c r="G2" s="4"/>
      <c r="H2" s="294"/>
      <c r="I2" s="4"/>
      <c r="J2" s="633" t="str">
        <f ca="1">IFERROR(AI6,"")</f>
        <v/>
      </c>
      <c r="K2" s="633"/>
      <c r="L2" s="633"/>
      <c r="M2" s="633"/>
      <c r="N2" s="633"/>
      <c r="O2" s="633"/>
      <c r="P2" s="633"/>
      <c r="Q2" s="633"/>
      <c r="R2" s="633"/>
      <c r="S2" s="633"/>
      <c r="T2" s="633"/>
      <c r="U2" s="633"/>
      <c r="V2" s="633"/>
      <c r="W2" s="633"/>
      <c r="X2" s="633"/>
      <c r="Y2" s="633"/>
      <c r="Z2" s="633"/>
      <c r="AA2" s="633"/>
      <c r="AB2" s="633"/>
      <c r="AC2" s="633"/>
      <c r="AD2" s="633"/>
      <c r="AE2" s="633"/>
      <c r="AF2" s="633"/>
      <c r="AG2" s="226"/>
      <c r="AI2" s="138" t="e">
        <f t="shared" ref="AI2" ca="1" si="0">INDIRECT(AJ2)</f>
        <v>#REF!</v>
      </c>
      <c r="AJ2" s="139" t="str">
        <f>"'[新規"&amp;AI4&amp;".xlsx]【入力用】入力用フォーム'!$C$4"</f>
        <v>'[新規0.xlsx]【入力用】入力用フォーム'!$C$4</v>
      </c>
      <c r="AP2" s="600"/>
    </row>
    <row r="3" spans="1:66" ht="13.5" customHeight="1">
      <c r="A3" s="310" t="s">
        <v>403</v>
      </c>
      <c r="B3" s="140"/>
      <c r="C3" s="141"/>
      <c r="D3" s="141"/>
      <c r="E3" s="141"/>
      <c r="F3" s="141"/>
      <c r="G3" s="311"/>
      <c r="H3" s="310" t="s">
        <v>404</v>
      </c>
      <c r="I3" s="141"/>
      <c r="J3" s="141"/>
      <c r="K3" s="141"/>
      <c r="L3" s="141"/>
      <c r="M3" s="141"/>
      <c r="N3" s="141"/>
      <c r="O3" s="312"/>
      <c r="P3" s="310" t="s">
        <v>93</v>
      </c>
      <c r="Q3" s="141"/>
      <c r="R3" s="141"/>
      <c r="S3" s="141"/>
      <c r="T3" s="141"/>
      <c r="U3" s="141"/>
      <c r="V3" s="141"/>
      <c r="W3" s="311"/>
      <c r="X3" s="310" t="s">
        <v>405</v>
      </c>
      <c r="Y3" s="141"/>
      <c r="Z3" s="141"/>
      <c r="AA3" s="142"/>
      <c r="AB3" s="141"/>
      <c r="AC3" s="141"/>
      <c r="AD3" s="141"/>
      <c r="AE3" s="141"/>
      <c r="AF3" s="311"/>
      <c r="AI3" s="138" t="e">
        <f ca="1">INDIRECT(AJ3)</f>
        <v>#REF!</v>
      </c>
      <c r="AJ3" s="139" t="str">
        <f>"'[新規"&amp;AI4&amp;".xlsx]【入力用】入力用フォーム'!$C$5"</f>
        <v>'[新規0.xlsx]【入力用】入力用フォーム'!$C$5</v>
      </c>
      <c r="AP3" s="495" t="str">
        <f>IF(AP89="OK","未入力はありません。","未入力があります。")</f>
        <v>未入力があります。</v>
      </c>
    </row>
    <row r="4" spans="1:66" ht="14.25" thickBot="1">
      <c r="A4" s="634" t="str">
        <f>'【入力用】入力用フォーム '!C8&amp;""</f>
        <v/>
      </c>
      <c r="B4" s="521"/>
      <c r="C4" s="521"/>
      <c r="D4" s="521"/>
      <c r="E4" s="521"/>
      <c r="F4" s="521"/>
      <c r="G4" s="522"/>
      <c r="H4" s="634" t="str">
        <f>'【入力用】入力用フォーム '!C15&amp;""</f>
        <v/>
      </c>
      <c r="I4" s="521"/>
      <c r="J4" s="521"/>
      <c r="K4" s="521"/>
      <c r="L4" s="521"/>
      <c r="M4" s="521"/>
      <c r="N4" s="521"/>
      <c r="O4" s="522"/>
      <c r="P4" s="520" t="str">
        <f>'【入力用】入力用フォーム '!C16&amp;""</f>
        <v/>
      </c>
      <c r="Q4" s="521"/>
      <c r="R4" s="521"/>
      <c r="S4" s="521"/>
      <c r="T4" s="521"/>
      <c r="U4" s="521"/>
      <c r="V4" s="521"/>
      <c r="W4" s="522"/>
      <c r="X4" s="520" t="str">
        <f>'【入力用】入力用フォーム '!C17&amp;""</f>
        <v/>
      </c>
      <c r="Y4" s="521"/>
      <c r="Z4" s="521"/>
      <c r="AA4" s="521"/>
      <c r="AB4" s="521"/>
      <c r="AC4" s="521"/>
      <c r="AD4" s="521"/>
      <c r="AE4" s="521"/>
      <c r="AF4" s="522"/>
      <c r="AG4" s="227"/>
      <c r="AH4" s="6"/>
      <c r="AI4" s="138">
        <f>'【入力用】入力用フォーム '!C6</f>
        <v>0</v>
      </c>
      <c r="AJ4" s="22" t="e">
        <f ca="1">IF(DATEDIF(AI5,O6,"D")&gt;=0,"申請日と最終評価日の整合性がとれません。 ","")</f>
        <v>#REF!</v>
      </c>
      <c r="AP4" s="495"/>
    </row>
    <row r="5" spans="1:66" ht="3" customHeight="1" thickBot="1">
      <c r="A5" s="23"/>
      <c r="AF5" s="143"/>
      <c r="AI5" s="144" t="e">
        <f ca="1">AI1&amp;"/"&amp;AI2&amp;"/"&amp;AI3</f>
        <v>#REF!</v>
      </c>
      <c r="AJ5" s="145" t="e">
        <f ca="1">IF(DATEDIF(AI5,Z71,"D"),"申請日と製作評価日の整合性がとれません。","")</f>
        <v>#REF!</v>
      </c>
      <c r="AP5" s="495"/>
    </row>
    <row r="6" spans="1:66" ht="18" customHeight="1" thickBot="1">
      <c r="A6" s="23" t="s">
        <v>406</v>
      </c>
      <c r="B6" s="266"/>
      <c r="C6" s="266"/>
      <c r="D6" s="266"/>
      <c r="E6" s="523">
        <f>IFERROR(F41,"")</f>
        <v>0</v>
      </c>
      <c r="F6" s="524"/>
      <c r="G6" s="524"/>
      <c r="H6" s="524"/>
      <c r="I6" s="525"/>
      <c r="K6" s="3" t="s">
        <v>407</v>
      </c>
      <c r="O6" s="641">
        <f>IFERROR(F43,"")</f>
        <v>0</v>
      </c>
      <c r="P6" s="642"/>
      <c r="Q6" s="642"/>
      <c r="R6" s="642"/>
      <c r="S6" s="643"/>
      <c r="U6" s="3" t="s">
        <v>408</v>
      </c>
      <c r="Y6" s="518" t="str">
        <f>AI8</f>
        <v/>
      </c>
      <c r="Z6" s="518"/>
      <c r="AA6" s="518"/>
      <c r="AB6" s="3" t="s">
        <v>409</v>
      </c>
      <c r="AD6" s="6"/>
      <c r="AE6" s="6"/>
      <c r="AF6" s="146"/>
      <c r="AG6" s="6"/>
      <c r="AI6" s="147" t="e">
        <f ca="1">AJ4&amp;AJ5&amp;AJ6</f>
        <v>#REF!</v>
      </c>
      <c r="AJ6" s="22" t="e">
        <f ca="1">IF(DATEDIF(AI5,Z87,"D"),"申請日とフィールドテスト評価日の整合性がとれません。","")</f>
        <v>#REF!</v>
      </c>
      <c r="AL6" s="3">
        <v>159</v>
      </c>
      <c r="AO6" s="3" t="s">
        <v>410</v>
      </c>
      <c r="AP6" s="495"/>
    </row>
    <row r="7" spans="1:66" ht="17.25" customHeight="1">
      <c r="A7" s="148"/>
      <c r="B7" s="267" t="s">
        <v>411</v>
      </c>
      <c r="C7" s="268"/>
      <c r="D7" s="228"/>
      <c r="E7" s="228"/>
      <c r="H7" s="267" t="s">
        <v>412</v>
      </c>
      <c r="K7" s="228"/>
      <c r="L7" s="228"/>
      <c r="M7" s="228"/>
      <c r="N7" s="228"/>
      <c r="O7" s="228"/>
      <c r="P7" s="269"/>
      <c r="Q7" s="228"/>
      <c r="R7" s="267" t="s">
        <v>413</v>
      </c>
      <c r="S7" s="228"/>
      <c r="U7" s="228"/>
      <c r="W7" s="228"/>
      <c r="X7" s="269"/>
      <c r="Y7" s="228"/>
      <c r="Z7" s="228"/>
      <c r="AA7" s="228"/>
      <c r="AB7" s="228"/>
      <c r="AC7" s="269"/>
      <c r="AD7" s="228"/>
      <c r="AE7" s="228"/>
      <c r="AF7" s="149"/>
      <c r="AG7" s="228"/>
      <c r="AL7" s="3">
        <v>160</v>
      </c>
      <c r="AN7" s="3" t="s">
        <v>414</v>
      </c>
      <c r="AO7" s="3">
        <f>'【入出力用】様式A-6(3例目)'!C10</f>
        <v>0</v>
      </c>
      <c r="AP7" s="495"/>
    </row>
    <row r="8" spans="1:66" ht="16.5" customHeight="1">
      <c r="A8" s="150"/>
      <c r="B8" s="3" t="s">
        <v>415</v>
      </c>
      <c r="C8" s="519" t="str">
        <f>IFERROR(AI9,"")</f>
        <v/>
      </c>
      <c r="D8" s="519"/>
      <c r="E8" s="519"/>
      <c r="F8" s="3" t="s">
        <v>416</v>
      </c>
      <c r="G8" s="270" t="s">
        <v>417</v>
      </c>
      <c r="L8" s="270" t="s">
        <v>415</v>
      </c>
      <c r="M8" s="519" t="str">
        <f>IFERROR(AI10,"")</f>
        <v/>
      </c>
      <c r="N8" s="519"/>
      <c r="O8" s="519"/>
      <c r="P8" s="3" t="s">
        <v>416</v>
      </c>
      <c r="Q8" s="3" t="s">
        <v>418</v>
      </c>
      <c r="U8" s="191"/>
      <c r="V8" s="191"/>
      <c r="W8" s="191" t="s">
        <v>415</v>
      </c>
      <c r="X8" s="363" t="str">
        <f>IFERROR(AI11,"")</f>
        <v/>
      </c>
      <c r="Y8" s="363"/>
      <c r="Z8" s="363"/>
      <c r="AA8" s="3" t="s">
        <v>416</v>
      </c>
      <c r="AB8" s="6" t="s">
        <v>419</v>
      </c>
      <c r="AF8" s="143"/>
      <c r="AI8" s="3" t="str">
        <f>IF(ROUNDUP((DATEDIF(F41,F43,"D")+1),0)=1,"",ROUNDUP((DATEDIF(F41,F43,"D")+1),0))</f>
        <v/>
      </c>
      <c r="AJ8" s="3" t="s">
        <v>420</v>
      </c>
      <c r="AK8" s="139"/>
      <c r="AL8" s="3">
        <v>161</v>
      </c>
      <c r="AN8" s="151" t="s">
        <v>421</v>
      </c>
      <c r="AP8" s="495"/>
      <c r="AQ8" s="152"/>
      <c r="AR8" s="152"/>
      <c r="AS8" s="152"/>
      <c r="AT8" s="153"/>
      <c r="AU8" s="154"/>
      <c r="AV8" s="154"/>
      <c r="AW8" s="124"/>
      <c r="AX8" s="124"/>
      <c r="AY8" s="125"/>
      <c r="AZ8" s="125"/>
      <c r="BA8" s="125"/>
      <c r="BB8" s="125"/>
      <c r="BC8" s="125"/>
      <c r="BD8" s="125"/>
      <c r="BE8" s="125"/>
      <c r="BF8" s="125"/>
      <c r="BG8" s="125"/>
      <c r="BH8" s="125"/>
      <c r="BI8" s="125"/>
      <c r="BJ8" s="125"/>
      <c r="BK8" s="125"/>
      <c r="BL8" s="125"/>
      <c r="BM8" s="125"/>
      <c r="BN8" s="126"/>
    </row>
    <row r="9" spans="1:66" ht="17.25" customHeight="1" thickBot="1">
      <c r="A9" s="25"/>
      <c r="B9" s="651" t="str">
        <f>IFERROR(AI12,"")</f>
        <v/>
      </c>
      <c r="C9" s="651"/>
      <c r="D9" s="651"/>
      <c r="E9" s="651"/>
      <c r="F9" s="651"/>
      <c r="G9" s="651"/>
      <c r="H9" s="651"/>
      <c r="I9" s="155"/>
      <c r="J9" s="156" t="str">
        <f>IFERROR(AI13,"")</f>
        <v/>
      </c>
      <c r="K9" s="155"/>
      <c r="L9" s="4"/>
      <c r="M9" s="155"/>
      <c r="N9" s="157"/>
      <c r="O9" s="157"/>
      <c r="P9" s="4"/>
      <c r="Q9" s="157"/>
      <c r="R9" s="157"/>
      <c r="S9" s="157"/>
      <c r="T9" s="157"/>
      <c r="U9" s="156" t="str">
        <f>IFERROR(AI14,"")</f>
        <v/>
      </c>
      <c r="V9" s="157"/>
      <c r="W9" s="157"/>
      <c r="X9" s="4"/>
      <c r="Y9" s="157"/>
      <c r="Z9" s="157"/>
      <c r="AA9" s="157"/>
      <c r="AB9" s="157"/>
      <c r="AC9" s="157"/>
      <c r="AD9" s="157"/>
      <c r="AE9" s="157"/>
      <c r="AF9" s="158"/>
      <c r="AG9" s="6"/>
      <c r="AI9" s="3" t="e">
        <f>IF(ROUNDUP((DATEDIF(F41,F43,"D")+1)/7*AI46,0)=1,"",ROUNDUP((DATEDIF(F41,F43,"D")+1)/7*AI46,0))</f>
        <v>#VALUE!</v>
      </c>
      <c r="AJ9" s="3" t="s">
        <v>422</v>
      </c>
      <c r="AL9" s="3">
        <v>162</v>
      </c>
      <c r="AN9" s="151" t="s">
        <v>423</v>
      </c>
      <c r="AO9" s="44">
        <f>'【入出力用】様式A-6(3例目)'!$E$6</f>
        <v>0</v>
      </c>
      <c r="AP9" s="495"/>
    </row>
    <row r="10" spans="1:66" ht="15.75" customHeight="1" thickBot="1">
      <c r="A10" s="23"/>
      <c r="B10" s="649" t="s">
        <v>569</v>
      </c>
      <c r="C10" s="649"/>
      <c r="D10" s="649"/>
      <c r="E10" s="650"/>
      <c r="F10" s="159" t="s">
        <v>425</v>
      </c>
      <c r="G10" s="160"/>
      <c r="H10" s="160"/>
      <c r="I10" s="160"/>
      <c r="J10" s="160"/>
      <c r="N10" s="160"/>
      <c r="O10" s="160"/>
      <c r="P10" s="160"/>
      <c r="Q10" s="160"/>
      <c r="U10" s="160"/>
      <c r="V10" s="160"/>
      <c r="W10" s="160"/>
      <c r="X10" s="160"/>
      <c r="AF10" s="143"/>
      <c r="AI10" s="139" t="str">
        <f>IF(IF(Z71="","",IF(Z71-F43&lt;0,ROUNDUP(((DATEDIF(F41,Z71,"D")+1)/7)*AI46,0),ROUNDUP(((DATEDIF(F41,F43,"D")+1)/7)*AI46,0)))=1,"",IF(Z71="","",IF(Z71-F43&lt;0,ROUNDUP(((DATEDIF(F41,Z71,"D")+1)/7)*AI46,0),ROUNDUP(((DATEDIF(F41,F43,"D")+1)/7)*AI46,0))))</f>
        <v/>
      </c>
      <c r="AJ10" s="3" t="s">
        <v>426</v>
      </c>
      <c r="AK10" s="3" t="b">
        <f>ISERROR(AI10)</f>
        <v>0</v>
      </c>
      <c r="AL10" s="3">
        <v>163</v>
      </c>
      <c r="AN10" s="151" t="s">
        <v>423</v>
      </c>
      <c r="AO10" s="44">
        <f>'【入出力用】様式A-6(3例目)'!O6</f>
        <v>0</v>
      </c>
      <c r="AP10" s="213"/>
    </row>
    <row r="11" spans="1:66" ht="22.5" customHeight="1" thickBot="1">
      <c r="A11" s="638" t="s">
        <v>427</v>
      </c>
      <c r="B11" s="161"/>
      <c r="C11" s="162" t="s">
        <v>428</v>
      </c>
      <c r="D11" s="654"/>
      <c r="E11" s="655"/>
      <c r="F11" s="656"/>
      <c r="G11" s="163" t="s">
        <v>429</v>
      </c>
      <c r="H11" s="159"/>
      <c r="I11" s="6"/>
      <c r="J11" s="40" t="s">
        <v>430</v>
      </c>
      <c r="K11" s="602"/>
      <c r="L11" s="652"/>
      <c r="M11" s="653"/>
      <c r="N11" s="6" t="s">
        <v>431</v>
      </c>
      <c r="O11" s="60"/>
      <c r="Q11" s="21" t="s">
        <v>432</v>
      </c>
      <c r="R11" s="602"/>
      <c r="S11" s="603"/>
      <c r="T11" s="604"/>
      <c r="U11" s="6" t="s">
        <v>433</v>
      </c>
      <c r="V11" s="164"/>
      <c r="W11" s="44"/>
      <c r="X11" s="271" t="s">
        <v>434</v>
      </c>
      <c r="Y11" s="605"/>
      <c r="Z11" s="606"/>
      <c r="AA11" s="606"/>
      <c r="AB11" s="606"/>
      <c r="AC11" s="606"/>
      <c r="AD11" s="606"/>
      <c r="AE11" s="606"/>
      <c r="AF11" s="607"/>
      <c r="AG11" s="229"/>
      <c r="AH11" s="165" t="s">
        <v>197</v>
      </c>
      <c r="AI11" s="3" t="str">
        <f>IF(IF(Z87="","",IF(Z87-F43&lt;0,ROUNDUP(((DATEDIF(F41,Z87,"D")+1)/7)*AI46,0),ROUNDUP(((DATEDIF(F41,F43,"D")+1)/7)*AI46,0)))=1,"",IF(Z87="","",IF(Z87-F43&lt;0,ROUNDUP(((DATEDIF(F41,Z87,"D")+1)/7)*AI46,0),ROUNDUP(((DATEDIF(F41,F43,"D")+1)/7)*AI46,0))))</f>
        <v/>
      </c>
      <c r="AJ11" s="3" t="s">
        <v>435</v>
      </c>
      <c r="AL11" s="3">
        <v>164</v>
      </c>
      <c r="AN11" s="166" t="s">
        <v>436</v>
      </c>
      <c r="AO11" s="167" t="str">
        <f>'【入出力用】様式A-6(3例目)'!C8</f>
        <v/>
      </c>
      <c r="AP11" s="214" t="s">
        <v>437</v>
      </c>
    </row>
    <row r="12" spans="1:66" ht="18.75" customHeight="1" thickBot="1">
      <c r="A12" s="639"/>
      <c r="B12" s="168" t="s">
        <v>438</v>
      </c>
      <c r="C12" s="169"/>
      <c r="H12" s="381"/>
      <c r="I12" s="382"/>
      <c r="J12" s="382"/>
      <c r="K12" s="382"/>
      <c r="L12" s="382"/>
      <c r="M12" s="382"/>
      <c r="N12" s="382"/>
      <c r="O12" s="382"/>
      <c r="P12" s="382"/>
      <c r="Q12" s="382"/>
      <c r="R12" s="382"/>
      <c r="S12" s="382"/>
      <c r="T12" s="382"/>
      <c r="U12" s="382"/>
      <c r="V12" s="382"/>
      <c r="W12" s="382"/>
      <c r="X12" s="382"/>
      <c r="Y12" s="382"/>
      <c r="Z12" s="382"/>
      <c r="AA12" s="382"/>
      <c r="AB12" s="382"/>
      <c r="AC12" s="382"/>
      <c r="AD12" s="382"/>
      <c r="AE12" s="382"/>
      <c r="AF12" s="659"/>
      <c r="AG12" s="230"/>
      <c r="AH12" s="165" t="s">
        <v>197</v>
      </c>
      <c r="AI12" s="3" t="e">
        <f>IF(AI9&lt;90,"実評価日数が不足しています。","")</f>
        <v>#VALUE!</v>
      </c>
      <c r="AJ12" s="3" t="s">
        <v>439</v>
      </c>
      <c r="AL12" s="3">
        <v>165</v>
      </c>
      <c r="AN12" s="166" t="s">
        <v>440</v>
      </c>
      <c r="AO12" s="167" t="str">
        <f>'【入出力用】様式A-6(3例目)'!M8</f>
        <v/>
      </c>
      <c r="AP12" s="315" t="str">
        <f>IF(AND(D11&lt;&gt;"",K11&lt;&gt;"",R11&lt;&gt;"",Y11&lt;&gt;"",H12&lt;&gt;""),"OK","NG")</f>
        <v>NG</v>
      </c>
    </row>
    <row r="13" spans="1:66" ht="39" customHeight="1" thickBot="1">
      <c r="A13" s="639"/>
      <c r="B13" s="657" t="s">
        <v>441</v>
      </c>
      <c r="C13" s="610" t="s">
        <v>442</v>
      </c>
      <c r="D13" s="611"/>
      <c r="E13" s="611"/>
      <c r="F13" s="612"/>
      <c r="G13" s="631"/>
      <c r="H13" s="632"/>
      <c r="I13" s="632"/>
      <c r="J13" s="632"/>
      <c r="K13" s="632"/>
      <c r="L13" s="632"/>
      <c r="M13" s="632"/>
      <c r="N13" s="632"/>
      <c r="O13" s="663"/>
      <c r="P13" s="660" t="s">
        <v>443</v>
      </c>
      <c r="Q13" s="661"/>
      <c r="R13" s="661"/>
      <c r="S13" s="661"/>
      <c r="T13" s="661"/>
      <c r="U13" s="661"/>
      <c r="V13" s="661"/>
      <c r="W13" s="661"/>
      <c r="X13" s="661"/>
      <c r="Y13" s="661"/>
      <c r="Z13" s="661"/>
      <c r="AA13" s="661"/>
      <c r="AB13" s="661"/>
      <c r="AC13" s="661"/>
      <c r="AD13" s="661"/>
      <c r="AE13" s="661"/>
      <c r="AF13" s="662"/>
      <c r="AG13" s="231"/>
      <c r="AH13" s="165" t="s">
        <v>197</v>
      </c>
      <c r="AI13" s="3" t="str">
        <f>IF(AI10&lt;90,"製作担当者評価日数が不足しています。","")</f>
        <v/>
      </c>
      <c r="AJ13" s="3" t="s">
        <v>444</v>
      </c>
      <c r="AL13" s="3">
        <v>166</v>
      </c>
      <c r="AN13" s="166" t="s">
        <v>445</v>
      </c>
      <c r="AO13" s="167" t="str">
        <f>'【入出力用】様式A-6(3例目)'!X8</f>
        <v/>
      </c>
    </row>
    <row r="14" spans="1:66" ht="39" customHeight="1" thickBot="1">
      <c r="A14" s="639"/>
      <c r="B14" s="658"/>
      <c r="C14" s="613" t="s">
        <v>446</v>
      </c>
      <c r="D14" s="614"/>
      <c r="E14" s="614"/>
      <c r="F14" s="615"/>
      <c r="G14" s="631"/>
      <c r="H14" s="632"/>
      <c r="I14" s="632"/>
      <c r="J14" s="632"/>
      <c r="K14" s="632"/>
      <c r="L14" s="632"/>
      <c r="M14" s="632"/>
      <c r="N14" s="632"/>
      <c r="O14" s="632"/>
      <c r="P14" s="620" t="s">
        <v>447</v>
      </c>
      <c r="Q14" s="621"/>
      <c r="R14" s="621"/>
      <c r="S14" s="621"/>
      <c r="T14" s="621"/>
      <c r="U14" s="621"/>
      <c r="V14" s="621"/>
      <c r="W14" s="621"/>
      <c r="X14" s="621"/>
      <c r="Y14" s="621"/>
      <c r="Z14" s="621"/>
      <c r="AA14" s="621"/>
      <c r="AB14" s="621"/>
      <c r="AC14" s="621"/>
      <c r="AD14" s="621"/>
      <c r="AE14" s="621"/>
      <c r="AF14" s="622"/>
      <c r="AG14" s="219"/>
      <c r="AH14" s="165" t="s">
        <v>197</v>
      </c>
      <c r="AI14" s="3" t="str">
        <f>IF(AI11&lt;90,"フィールドテスト担当者評価日数が不足しています。","")</f>
        <v/>
      </c>
      <c r="AJ14" s="3" t="s">
        <v>448</v>
      </c>
      <c r="AK14" s="3" t="str">
        <f>IF(ISERROR($AI$18),"TRUE","FALSE")</f>
        <v>FALSE</v>
      </c>
      <c r="AL14" s="3">
        <v>167</v>
      </c>
      <c r="AN14" s="3" t="s">
        <v>449</v>
      </c>
      <c r="AO14" s="43">
        <f>'【入出力用】様式A-6(3例目)'!D11</f>
        <v>0</v>
      </c>
    </row>
    <row r="15" spans="1:66" ht="39" customHeight="1" thickBot="1">
      <c r="A15" s="639"/>
      <c r="B15" s="658"/>
      <c r="C15" s="573" t="s">
        <v>450</v>
      </c>
      <c r="D15" s="574"/>
      <c r="E15" s="574"/>
      <c r="F15" s="616"/>
      <c r="G15" s="485"/>
      <c r="H15" s="486"/>
      <c r="I15" s="486"/>
      <c r="J15" s="486"/>
      <c r="K15" s="486"/>
      <c r="L15" s="486"/>
      <c r="M15" s="486"/>
      <c r="N15" s="486"/>
      <c r="O15" s="486"/>
      <c r="P15" s="623"/>
      <c r="Q15" s="624"/>
      <c r="R15" s="624"/>
      <c r="S15" s="624"/>
      <c r="T15" s="624"/>
      <c r="U15" s="624"/>
      <c r="V15" s="624"/>
      <c r="W15" s="624"/>
      <c r="X15" s="624"/>
      <c r="Y15" s="624"/>
      <c r="Z15" s="624"/>
      <c r="AA15" s="624"/>
      <c r="AB15" s="624"/>
      <c r="AC15" s="624"/>
      <c r="AD15" s="624"/>
      <c r="AE15" s="624"/>
      <c r="AF15" s="625"/>
      <c r="AG15" s="219"/>
      <c r="AH15" s="165" t="s">
        <v>197</v>
      </c>
      <c r="AI15" s="3" t="str">
        <f>G13&amp;G14</f>
        <v/>
      </c>
      <c r="AJ15" s="3" t="s">
        <v>451</v>
      </c>
      <c r="AK15" s="3" t="str">
        <f>IF(ISERROR($AI$19),"TRUE","FALSE")</f>
        <v>FALSE</v>
      </c>
      <c r="AL15" s="3">
        <v>168</v>
      </c>
      <c r="AN15" s="3" t="s">
        <v>452</v>
      </c>
      <c r="AO15" s="43">
        <f>'【入出力用】様式A-6(3例目)'!K11</f>
        <v>0</v>
      </c>
    </row>
    <row r="16" spans="1:66" ht="39" customHeight="1" thickBot="1">
      <c r="A16" s="639"/>
      <c r="B16" s="658"/>
      <c r="C16" s="573" t="s">
        <v>453</v>
      </c>
      <c r="D16" s="574"/>
      <c r="E16" s="574"/>
      <c r="F16" s="616"/>
      <c r="G16" s="631"/>
      <c r="H16" s="632"/>
      <c r="I16" s="632"/>
      <c r="J16" s="632"/>
      <c r="K16" s="632"/>
      <c r="L16" s="632"/>
      <c r="M16" s="632"/>
      <c r="N16" s="632"/>
      <c r="O16" s="632"/>
      <c r="P16" s="623"/>
      <c r="Q16" s="624"/>
      <c r="R16" s="624"/>
      <c r="S16" s="624"/>
      <c r="T16" s="624"/>
      <c r="U16" s="624"/>
      <c r="V16" s="624"/>
      <c r="W16" s="624"/>
      <c r="X16" s="624"/>
      <c r="Y16" s="624"/>
      <c r="Z16" s="624"/>
      <c r="AA16" s="624"/>
      <c r="AB16" s="624"/>
      <c r="AC16" s="624"/>
      <c r="AD16" s="624"/>
      <c r="AE16" s="624"/>
      <c r="AF16" s="625"/>
      <c r="AG16" s="219"/>
      <c r="AH16" s="165" t="s">
        <v>197</v>
      </c>
      <c r="AI16" s="3" t="e">
        <f>VLOOKUP(AI15,名称!$E$3:$F$49,2,FALSE)</f>
        <v>#N/A</v>
      </c>
      <c r="AJ16" s="3" t="s">
        <v>454</v>
      </c>
      <c r="AL16" s="3">
        <v>169</v>
      </c>
      <c r="AN16" s="3" t="s">
        <v>455</v>
      </c>
      <c r="AO16" s="43">
        <f>'【入出力用】様式A-6(3例目)'!R11</f>
        <v>0</v>
      </c>
    </row>
    <row r="17" spans="1:42" ht="39" customHeight="1" thickBot="1">
      <c r="A17" s="639"/>
      <c r="B17" s="658"/>
      <c r="C17" s="644" t="str">
        <f>AI17</f>
        <v/>
      </c>
      <c r="D17" s="645"/>
      <c r="E17" s="645"/>
      <c r="F17" s="646"/>
      <c r="G17" s="629"/>
      <c r="H17" s="630"/>
      <c r="I17" s="630"/>
      <c r="J17" s="630"/>
      <c r="K17" s="630"/>
      <c r="L17" s="630"/>
      <c r="M17" s="630"/>
      <c r="N17" s="630"/>
      <c r="O17" s="630"/>
      <c r="P17" s="623"/>
      <c r="Q17" s="624"/>
      <c r="R17" s="624"/>
      <c r="S17" s="624"/>
      <c r="T17" s="624"/>
      <c r="U17" s="624"/>
      <c r="V17" s="624"/>
      <c r="W17" s="624"/>
      <c r="X17" s="624"/>
      <c r="Y17" s="624"/>
      <c r="Z17" s="624"/>
      <c r="AA17" s="624"/>
      <c r="AB17" s="624"/>
      <c r="AC17" s="624"/>
      <c r="AD17" s="624"/>
      <c r="AE17" s="624"/>
      <c r="AF17" s="625"/>
      <c r="AG17" s="219"/>
      <c r="AH17" s="165" t="s">
        <v>197</v>
      </c>
      <c r="AI17" s="3" t="str">
        <f>IF(RIGHT(AI15,1)="足","活動度：","")</f>
        <v/>
      </c>
      <c r="AJ17" s="3" t="s">
        <v>456</v>
      </c>
      <c r="AL17" s="3">
        <v>170</v>
      </c>
      <c r="AN17" s="3" t="s">
        <v>457</v>
      </c>
      <c r="AO17" s="3">
        <f>'【入出力用】様式A-6(3例目)'!Y11</f>
        <v>0</v>
      </c>
    </row>
    <row r="18" spans="1:42" ht="42" customHeight="1">
      <c r="A18" s="639"/>
      <c r="B18" s="635" t="s">
        <v>458</v>
      </c>
      <c r="C18" s="573" t="s">
        <v>459</v>
      </c>
      <c r="D18" s="574"/>
      <c r="E18" s="574"/>
      <c r="F18" s="575"/>
      <c r="G18" s="571" t="str">
        <f>IF(G13="","",G13)</f>
        <v/>
      </c>
      <c r="H18" s="572"/>
      <c r="I18" s="572"/>
      <c r="J18" s="572"/>
      <c r="K18" s="572"/>
      <c r="L18" s="572"/>
      <c r="M18" s="572"/>
      <c r="N18" s="572"/>
      <c r="O18" s="572"/>
      <c r="P18" s="623"/>
      <c r="Q18" s="624"/>
      <c r="R18" s="624"/>
      <c r="S18" s="624"/>
      <c r="T18" s="624"/>
      <c r="U18" s="624"/>
      <c r="V18" s="624"/>
      <c r="W18" s="624"/>
      <c r="X18" s="624"/>
      <c r="Y18" s="624"/>
      <c r="Z18" s="624"/>
      <c r="AA18" s="624"/>
      <c r="AB18" s="624"/>
      <c r="AC18" s="624"/>
      <c r="AD18" s="624"/>
      <c r="AE18" s="624"/>
      <c r="AF18" s="625"/>
      <c r="AG18" s="219"/>
      <c r="AH18" s="165"/>
      <c r="AI18" s="3" t="str">
        <f>VLOOKUP(G13&amp;G14,名称!E2:E51,1,FALSE)</f>
        <v/>
      </c>
      <c r="AJ18" s="3" t="s">
        <v>460</v>
      </c>
      <c r="AL18" s="3">
        <v>171</v>
      </c>
      <c r="AN18" s="3" t="s">
        <v>461</v>
      </c>
      <c r="AO18" s="3">
        <f>'【入出力用】様式A-6(3例目)'!G13</f>
        <v>0</v>
      </c>
    </row>
    <row r="19" spans="1:42" ht="42" customHeight="1">
      <c r="A19" s="639"/>
      <c r="B19" s="636"/>
      <c r="C19" s="574" t="s">
        <v>462</v>
      </c>
      <c r="D19" s="574"/>
      <c r="E19" s="574"/>
      <c r="F19" s="575"/>
      <c r="G19" s="573" t="str">
        <f>IF(G14="","",G14)</f>
        <v/>
      </c>
      <c r="H19" s="574"/>
      <c r="I19" s="574"/>
      <c r="J19" s="574"/>
      <c r="K19" s="574"/>
      <c r="L19" s="574"/>
      <c r="M19" s="574"/>
      <c r="N19" s="574"/>
      <c r="O19" s="574"/>
      <c r="P19" s="623"/>
      <c r="Q19" s="624"/>
      <c r="R19" s="624"/>
      <c r="S19" s="624"/>
      <c r="T19" s="624"/>
      <c r="U19" s="624"/>
      <c r="V19" s="624"/>
      <c r="W19" s="624"/>
      <c r="X19" s="624"/>
      <c r="Y19" s="624"/>
      <c r="Z19" s="624"/>
      <c r="AA19" s="624"/>
      <c r="AB19" s="624"/>
      <c r="AC19" s="624"/>
      <c r="AD19" s="624"/>
      <c r="AE19" s="624"/>
      <c r="AF19" s="625"/>
      <c r="AG19" s="219"/>
      <c r="AH19" s="165"/>
      <c r="AI19" s="3" t="str">
        <f>VLOOKUP(G13&amp;G14&amp;G15,名称!S3:S129,1,FALSE)</f>
        <v/>
      </c>
      <c r="AJ19" s="3" t="s">
        <v>463</v>
      </c>
      <c r="AL19" s="3">
        <v>172</v>
      </c>
      <c r="AN19" s="3" t="s">
        <v>110</v>
      </c>
      <c r="AO19" s="3">
        <f>'【入出力用】様式A-6(3例目)'!G14</f>
        <v>0</v>
      </c>
    </row>
    <row r="20" spans="1:42" ht="38.450000000000003" customHeight="1" thickBot="1">
      <c r="A20" s="639"/>
      <c r="B20" s="636"/>
      <c r="C20" s="581" t="str">
        <f>AI24</f>
        <v>補装具費支給制度の型式：</v>
      </c>
      <c r="D20" s="582"/>
      <c r="E20" s="582"/>
      <c r="F20" s="582"/>
      <c r="G20" s="582"/>
      <c r="H20" s="582"/>
      <c r="I20" s="582"/>
      <c r="J20" s="582"/>
      <c r="K20" s="582"/>
      <c r="L20" s="582"/>
      <c r="M20" s="582"/>
      <c r="N20" s="582"/>
      <c r="O20" s="583"/>
      <c r="P20" s="623"/>
      <c r="Q20" s="624"/>
      <c r="R20" s="624"/>
      <c r="S20" s="624"/>
      <c r="T20" s="624"/>
      <c r="U20" s="624"/>
      <c r="V20" s="624"/>
      <c r="W20" s="624"/>
      <c r="X20" s="624"/>
      <c r="Y20" s="624"/>
      <c r="Z20" s="624"/>
      <c r="AA20" s="624"/>
      <c r="AB20" s="624"/>
      <c r="AC20" s="624"/>
      <c r="AD20" s="624"/>
      <c r="AE20" s="624"/>
      <c r="AF20" s="625"/>
      <c r="AG20" s="219"/>
      <c r="AH20" s="165"/>
      <c r="AI20" s="3">
        <f>VLOOKUP(AI21,名称!E3:F58,2,FALSE)</f>
        <v>0</v>
      </c>
      <c r="AJ20" s="3" t="s">
        <v>464</v>
      </c>
      <c r="AK20" s="3" t="str">
        <f>IF(ISERROR($AI$22),"TRUE","FALSE")</f>
        <v>FALSE</v>
      </c>
      <c r="AL20" s="3">
        <v>173</v>
      </c>
      <c r="AN20" s="3" t="s">
        <v>465</v>
      </c>
      <c r="AO20" s="3">
        <f>'【入出力用】様式A-6(3例目)'!G15</f>
        <v>0</v>
      </c>
      <c r="AP20" s="212" t="s">
        <v>437</v>
      </c>
    </row>
    <row r="21" spans="1:42" ht="38.450000000000003" customHeight="1" thickBot="1">
      <c r="A21" s="639"/>
      <c r="B21" s="636"/>
      <c r="C21" s="578"/>
      <c r="D21" s="579"/>
      <c r="E21" s="579"/>
      <c r="F21" s="579"/>
      <c r="G21" s="579"/>
      <c r="H21" s="579"/>
      <c r="I21" s="579"/>
      <c r="J21" s="579"/>
      <c r="K21" s="579"/>
      <c r="L21" s="579"/>
      <c r="M21" s="579"/>
      <c r="N21" s="579"/>
      <c r="O21" s="580"/>
      <c r="P21" s="626"/>
      <c r="Q21" s="627"/>
      <c r="R21" s="627"/>
      <c r="S21" s="627"/>
      <c r="T21" s="627"/>
      <c r="U21" s="627"/>
      <c r="V21" s="627"/>
      <c r="W21" s="627"/>
      <c r="X21" s="627"/>
      <c r="Y21" s="627"/>
      <c r="Z21" s="627"/>
      <c r="AA21" s="627"/>
      <c r="AB21" s="627"/>
      <c r="AC21" s="627"/>
      <c r="AD21" s="627"/>
      <c r="AE21" s="627"/>
      <c r="AF21" s="628"/>
      <c r="AG21" s="219"/>
      <c r="AH21" s="165" t="s">
        <v>197</v>
      </c>
      <c r="AI21" s="3" t="str">
        <f>G18&amp;G19</f>
        <v/>
      </c>
      <c r="AJ21" s="3" t="s">
        <v>464</v>
      </c>
      <c r="AL21" s="3">
        <v>174</v>
      </c>
      <c r="AN21" s="3" t="s">
        <v>466</v>
      </c>
      <c r="AO21" s="3">
        <f>'【入出力用】様式A-6(3例目)'!G16</f>
        <v>0</v>
      </c>
      <c r="AP21" s="315" t="str">
        <f>IF(AND(G13&lt;&gt;"",G14&lt;&gt;"",G15&lt;&gt;"",G16&lt;&gt;"",OR(AND(C17="",G17=""),AND(C17="活動度：",G17&lt;&gt;"")),AND(AK14="FALSE",AK15="FALSE",AK20="FALSE"),C21&lt;&gt;""),"OK","NG")</f>
        <v>NG</v>
      </c>
    </row>
    <row r="22" spans="1:42" s="132" customFormat="1" ht="21.75" customHeight="1">
      <c r="A22" s="639"/>
      <c r="B22" s="636"/>
      <c r="C22" s="608" t="s">
        <v>467</v>
      </c>
      <c r="D22" s="608"/>
      <c r="E22" s="608"/>
      <c r="F22" s="608"/>
      <c r="G22" s="608"/>
      <c r="H22" s="608"/>
      <c r="I22" s="608"/>
      <c r="J22" s="608"/>
      <c r="K22" s="608"/>
      <c r="L22" s="608"/>
      <c r="M22" s="608"/>
      <c r="N22" s="608"/>
      <c r="O22" s="608"/>
      <c r="P22" s="608"/>
      <c r="Q22" s="608"/>
      <c r="R22" s="608"/>
      <c r="S22" s="608"/>
      <c r="T22" s="608"/>
      <c r="U22" s="608"/>
      <c r="V22" s="608"/>
      <c r="W22" s="608"/>
      <c r="X22" s="608"/>
      <c r="Y22" s="608"/>
      <c r="Z22" s="608"/>
      <c r="AA22" s="608"/>
      <c r="AB22" s="608"/>
      <c r="AC22" s="608"/>
      <c r="AD22" s="608"/>
      <c r="AE22" s="608"/>
      <c r="AF22" s="609"/>
      <c r="AG22" s="232"/>
      <c r="AI22" s="132" t="str">
        <f>VLOOKUP(G18&amp;G19&amp;C21,名称!U3:U171,1,FALSE)</f>
        <v/>
      </c>
      <c r="AJ22" s="132" t="s">
        <v>468</v>
      </c>
      <c r="AK22" s="217"/>
      <c r="AL22" s="132">
        <v>175</v>
      </c>
      <c r="AN22" s="132" t="s">
        <v>469</v>
      </c>
      <c r="AO22" s="132">
        <f>'【入出力用】様式A-6(3例目)'!G17</f>
        <v>0</v>
      </c>
    </row>
    <row r="23" spans="1:42" s="132" customFormat="1" ht="14.25" customHeight="1">
      <c r="A23" s="639"/>
      <c r="B23" s="636"/>
      <c r="C23" s="220"/>
      <c r="D23" s="220"/>
      <c r="E23" s="220"/>
      <c r="F23" s="220"/>
      <c r="G23" s="220"/>
      <c r="H23" s="220"/>
      <c r="I23" s="220"/>
      <c r="J23" s="220"/>
      <c r="K23" s="220"/>
      <c r="L23" s="220"/>
      <c r="M23" s="220"/>
      <c r="N23" s="170"/>
      <c r="O23" s="171" t="s">
        <v>470</v>
      </c>
      <c r="P23" s="170"/>
      <c r="Q23" s="170"/>
      <c r="R23" s="172" t="s">
        <v>471</v>
      </c>
      <c r="S23" s="170"/>
      <c r="T23" s="272"/>
      <c r="U23" s="170"/>
      <c r="V23" s="170"/>
      <c r="W23" s="171" t="s">
        <v>470</v>
      </c>
      <c r="X23" s="273"/>
      <c r="Y23" s="274"/>
      <c r="Z23" s="275" t="s">
        <v>472</v>
      </c>
      <c r="AA23" s="173"/>
      <c r="AB23" s="272"/>
      <c r="AC23" s="174"/>
      <c r="AD23" s="174"/>
      <c r="AE23" s="174"/>
      <c r="AF23" s="276"/>
      <c r="AG23" s="174"/>
      <c r="AH23" s="165" t="s">
        <v>197</v>
      </c>
    </row>
    <row r="24" spans="1:42" s="128" customFormat="1" ht="15" customHeight="1" thickBot="1">
      <c r="A24" s="639"/>
      <c r="B24" s="636"/>
      <c r="C24" s="497" t="s">
        <v>473</v>
      </c>
      <c r="D24" s="497"/>
      <c r="E24" s="497"/>
      <c r="F24" s="497"/>
      <c r="G24" s="497"/>
      <c r="H24" s="497"/>
      <c r="I24" s="497"/>
      <c r="J24" s="497"/>
      <c r="K24" s="497"/>
      <c r="L24" s="497"/>
      <c r="M24" s="497"/>
      <c r="N24" s="497"/>
      <c r="O24" s="497"/>
      <c r="P24" s="497"/>
      <c r="Q24" s="497"/>
      <c r="R24" s="497"/>
      <c r="S24" s="497"/>
      <c r="T24" s="497"/>
      <c r="U24" s="497"/>
      <c r="V24" s="497"/>
      <c r="W24" s="497"/>
      <c r="X24" s="497"/>
      <c r="Y24" s="497"/>
      <c r="Z24" s="497"/>
      <c r="AA24" s="497"/>
      <c r="AB24" s="497"/>
      <c r="AC24" s="497"/>
      <c r="AD24" s="497"/>
      <c r="AE24" s="497"/>
      <c r="AF24" s="498"/>
      <c r="AG24" s="233"/>
      <c r="AH24" s="175"/>
      <c r="AI24" s="128" t="str">
        <f>IF(G18="姿勢保持装置","使用した構造フレーム：","補装具費支給制度の型式：")</f>
        <v>補装具費支給制度の型式：</v>
      </c>
      <c r="AJ24" s="128" t="s">
        <v>474</v>
      </c>
      <c r="AL24" s="128">
        <v>176</v>
      </c>
      <c r="AN24" s="128" t="s">
        <v>475</v>
      </c>
      <c r="AO24" s="128">
        <f>'【入出力用】様式A-6(3例目)'!C21</f>
        <v>0</v>
      </c>
    </row>
    <row r="25" spans="1:42" ht="14.25" customHeight="1" thickBot="1">
      <c r="A25" s="639"/>
      <c r="B25" s="636"/>
      <c r="C25" s="598" t="s">
        <v>54</v>
      </c>
      <c r="D25" s="599"/>
      <c r="E25" s="599"/>
      <c r="F25" s="599"/>
      <c r="G25" s="599"/>
      <c r="H25" s="599"/>
      <c r="I25" s="599"/>
      <c r="J25" s="577" t="s">
        <v>55</v>
      </c>
      <c r="K25" s="577"/>
      <c r="L25" s="577"/>
      <c r="M25" s="577"/>
      <c r="N25" s="577"/>
      <c r="O25" s="577"/>
      <c r="P25" s="577"/>
      <c r="Q25" s="577"/>
      <c r="R25" s="577" t="s">
        <v>476</v>
      </c>
      <c r="S25" s="577"/>
      <c r="T25" s="577"/>
      <c r="U25" s="577"/>
      <c r="V25" s="577"/>
      <c r="W25" s="577"/>
      <c r="X25" s="577"/>
      <c r="Y25" s="577"/>
      <c r="Z25" s="577"/>
      <c r="AA25" s="577"/>
      <c r="AB25" s="577"/>
      <c r="AC25" s="577"/>
      <c r="AD25" s="577"/>
      <c r="AE25" s="577"/>
      <c r="AF25" s="577"/>
      <c r="AG25" s="193"/>
      <c r="AH25" s="165"/>
      <c r="AL25" s="3">
        <v>177</v>
      </c>
      <c r="AN25" s="3" t="s">
        <v>477</v>
      </c>
      <c r="AO25" s="3">
        <f>'【入出力用】様式A-6(3例目)'!C26</f>
        <v>0</v>
      </c>
    </row>
    <row r="26" spans="1:42" ht="24.75" customHeight="1" thickBot="1">
      <c r="A26" s="639"/>
      <c r="B26" s="636"/>
      <c r="C26" s="576"/>
      <c r="D26" s="496"/>
      <c r="E26" s="496"/>
      <c r="F26" s="496"/>
      <c r="G26" s="496"/>
      <c r="H26" s="496"/>
      <c r="I26" s="496"/>
      <c r="J26" s="496"/>
      <c r="K26" s="496"/>
      <c r="L26" s="496"/>
      <c r="M26" s="496"/>
      <c r="N26" s="496"/>
      <c r="O26" s="496"/>
      <c r="P26" s="496"/>
      <c r="Q26" s="496"/>
      <c r="R26" s="496"/>
      <c r="S26" s="496"/>
      <c r="T26" s="496"/>
      <c r="U26" s="496"/>
      <c r="V26" s="496"/>
      <c r="W26" s="496"/>
      <c r="X26" s="496"/>
      <c r="Y26" s="496"/>
      <c r="Z26" s="496"/>
      <c r="AA26" s="496"/>
      <c r="AB26" s="496"/>
      <c r="AC26" s="496"/>
      <c r="AD26" s="496"/>
      <c r="AE26" s="496"/>
      <c r="AF26" s="517"/>
      <c r="AG26" s="229"/>
      <c r="AH26" s="165" t="s">
        <v>197</v>
      </c>
      <c r="AL26" s="3">
        <v>178</v>
      </c>
      <c r="AN26" s="3" t="s">
        <v>478</v>
      </c>
      <c r="AO26" s="3">
        <f>'【入出力用】様式A-6(3例目)'!C27</f>
        <v>0</v>
      </c>
    </row>
    <row r="27" spans="1:42" ht="24.75" customHeight="1" thickBot="1">
      <c r="A27" s="639"/>
      <c r="B27" s="636"/>
      <c r="C27" s="576"/>
      <c r="D27" s="496"/>
      <c r="E27" s="496"/>
      <c r="F27" s="496"/>
      <c r="G27" s="496"/>
      <c r="H27" s="496"/>
      <c r="I27" s="496"/>
      <c r="J27" s="496"/>
      <c r="K27" s="496"/>
      <c r="L27" s="496"/>
      <c r="M27" s="496"/>
      <c r="N27" s="496"/>
      <c r="O27" s="496"/>
      <c r="P27" s="496"/>
      <c r="Q27" s="496"/>
      <c r="R27" s="496"/>
      <c r="S27" s="496"/>
      <c r="T27" s="496"/>
      <c r="U27" s="496"/>
      <c r="V27" s="496"/>
      <c r="W27" s="496"/>
      <c r="X27" s="496"/>
      <c r="Y27" s="496"/>
      <c r="Z27" s="496"/>
      <c r="AA27" s="496"/>
      <c r="AB27" s="496"/>
      <c r="AC27" s="496"/>
      <c r="AD27" s="496"/>
      <c r="AE27" s="496"/>
      <c r="AF27" s="517"/>
      <c r="AG27" s="229"/>
      <c r="AH27" s="165" t="s">
        <v>197</v>
      </c>
      <c r="AJ27" s="128"/>
      <c r="AL27" s="3">
        <v>179</v>
      </c>
      <c r="AN27" s="3" t="s">
        <v>479</v>
      </c>
      <c r="AO27" s="3">
        <f>'【入出力用】様式A-6(3例目)'!C28</f>
        <v>0</v>
      </c>
    </row>
    <row r="28" spans="1:42" ht="24.75" customHeight="1" thickBot="1">
      <c r="A28" s="639"/>
      <c r="B28" s="636"/>
      <c r="C28" s="576"/>
      <c r="D28" s="496"/>
      <c r="E28" s="496"/>
      <c r="F28" s="496"/>
      <c r="G28" s="496"/>
      <c r="H28" s="496"/>
      <c r="I28" s="496"/>
      <c r="J28" s="496"/>
      <c r="K28" s="496"/>
      <c r="L28" s="496"/>
      <c r="M28" s="496"/>
      <c r="N28" s="496"/>
      <c r="O28" s="496"/>
      <c r="P28" s="496"/>
      <c r="Q28" s="496"/>
      <c r="R28" s="496"/>
      <c r="S28" s="496"/>
      <c r="T28" s="496"/>
      <c r="U28" s="496"/>
      <c r="V28" s="496"/>
      <c r="W28" s="496"/>
      <c r="X28" s="496"/>
      <c r="Y28" s="496"/>
      <c r="Z28" s="496"/>
      <c r="AA28" s="496"/>
      <c r="AB28" s="496"/>
      <c r="AC28" s="496"/>
      <c r="AD28" s="496"/>
      <c r="AE28" s="496"/>
      <c r="AF28" s="517"/>
      <c r="AG28" s="229"/>
      <c r="AH28" s="165" t="s">
        <v>197</v>
      </c>
      <c r="AL28" s="3">
        <v>180</v>
      </c>
      <c r="AN28" s="3" t="s">
        <v>480</v>
      </c>
      <c r="AO28" s="3">
        <f>'【入出力用】様式A-6(3例目)'!C29</f>
        <v>0</v>
      </c>
    </row>
    <row r="29" spans="1:42" ht="24.75" customHeight="1" thickBot="1">
      <c r="A29" s="639"/>
      <c r="B29" s="636"/>
      <c r="C29" s="576"/>
      <c r="D29" s="496"/>
      <c r="E29" s="496"/>
      <c r="F29" s="496"/>
      <c r="G29" s="496"/>
      <c r="H29" s="496"/>
      <c r="I29" s="496"/>
      <c r="J29" s="496"/>
      <c r="K29" s="496"/>
      <c r="L29" s="496"/>
      <c r="M29" s="496"/>
      <c r="N29" s="496"/>
      <c r="O29" s="496"/>
      <c r="P29" s="496"/>
      <c r="Q29" s="496"/>
      <c r="R29" s="496"/>
      <c r="S29" s="496"/>
      <c r="T29" s="496"/>
      <c r="U29" s="496"/>
      <c r="V29" s="496"/>
      <c r="W29" s="496"/>
      <c r="X29" s="496"/>
      <c r="Y29" s="496"/>
      <c r="Z29" s="496"/>
      <c r="AA29" s="496"/>
      <c r="AB29" s="496"/>
      <c r="AC29" s="496"/>
      <c r="AD29" s="496"/>
      <c r="AE29" s="496"/>
      <c r="AF29" s="517"/>
      <c r="AG29" s="229"/>
      <c r="AH29" s="165" t="s">
        <v>197</v>
      </c>
      <c r="AL29" s="3">
        <v>181</v>
      </c>
      <c r="AN29" s="3" t="s">
        <v>481</v>
      </c>
      <c r="AO29" s="3">
        <f>'【入出力用】様式A-6(3例目)'!C30</f>
        <v>0</v>
      </c>
    </row>
    <row r="30" spans="1:42" ht="24.75" customHeight="1" thickBot="1">
      <c r="A30" s="639"/>
      <c r="B30" s="636"/>
      <c r="C30" s="576"/>
      <c r="D30" s="496"/>
      <c r="E30" s="496"/>
      <c r="F30" s="496"/>
      <c r="G30" s="496"/>
      <c r="H30" s="496"/>
      <c r="I30" s="496"/>
      <c r="J30" s="496"/>
      <c r="K30" s="496"/>
      <c r="L30" s="496"/>
      <c r="M30" s="496"/>
      <c r="N30" s="496"/>
      <c r="O30" s="496"/>
      <c r="P30" s="496"/>
      <c r="Q30" s="496"/>
      <c r="R30" s="496"/>
      <c r="S30" s="496"/>
      <c r="T30" s="496"/>
      <c r="U30" s="496"/>
      <c r="V30" s="496"/>
      <c r="W30" s="496"/>
      <c r="X30" s="496"/>
      <c r="Y30" s="496"/>
      <c r="Z30" s="496"/>
      <c r="AA30" s="496"/>
      <c r="AB30" s="496"/>
      <c r="AC30" s="496"/>
      <c r="AD30" s="496"/>
      <c r="AE30" s="496"/>
      <c r="AF30" s="517"/>
      <c r="AG30" s="229"/>
      <c r="AH30" s="165" t="s">
        <v>197</v>
      </c>
      <c r="AL30" s="3">
        <v>182</v>
      </c>
      <c r="AN30" s="3" t="s">
        <v>482</v>
      </c>
      <c r="AO30" s="3">
        <f>'【入出力用】様式A-6(3例目)'!C31</f>
        <v>0</v>
      </c>
    </row>
    <row r="31" spans="1:42" ht="24.75" customHeight="1" thickBot="1">
      <c r="A31" s="639"/>
      <c r="B31" s="636"/>
      <c r="C31" s="576"/>
      <c r="D31" s="496"/>
      <c r="E31" s="496"/>
      <c r="F31" s="496"/>
      <c r="G31" s="496"/>
      <c r="H31" s="496"/>
      <c r="I31" s="496"/>
      <c r="J31" s="496"/>
      <c r="K31" s="496"/>
      <c r="L31" s="496"/>
      <c r="M31" s="496"/>
      <c r="N31" s="496"/>
      <c r="O31" s="496"/>
      <c r="P31" s="496"/>
      <c r="Q31" s="496"/>
      <c r="R31" s="496"/>
      <c r="S31" s="496"/>
      <c r="T31" s="496"/>
      <c r="U31" s="496"/>
      <c r="V31" s="496"/>
      <c r="W31" s="496"/>
      <c r="X31" s="496"/>
      <c r="Y31" s="496"/>
      <c r="Z31" s="496"/>
      <c r="AA31" s="496"/>
      <c r="AB31" s="496"/>
      <c r="AC31" s="496"/>
      <c r="AD31" s="496"/>
      <c r="AE31" s="496"/>
      <c r="AF31" s="517"/>
      <c r="AG31" s="229"/>
      <c r="AH31" s="165" t="s">
        <v>197</v>
      </c>
      <c r="AL31" s="3">
        <v>183</v>
      </c>
      <c r="AN31" s="3" t="s">
        <v>483</v>
      </c>
      <c r="AO31" s="3">
        <f>'【入出力用】様式A-6(3例目)'!C32</f>
        <v>0</v>
      </c>
    </row>
    <row r="32" spans="1:42" ht="24.75" customHeight="1" thickBot="1">
      <c r="A32" s="639"/>
      <c r="B32" s="636"/>
      <c r="C32" s="576"/>
      <c r="D32" s="496"/>
      <c r="E32" s="496"/>
      <c r="F32" s="496"/>
      <c r="G32" s="496"/>
      <c r="H32" s="496"/>
      <c r="I32" s="496"/>
      <c r="J32" s="496"/>
      <c r="K32" s="496"/>
      <c r="L32" s="496"/>
      <c r="M32" s="496"/>
      <c r="N32" s="496"/>
      <c r="O32" s="496"/>
      <c r="P32" s="496"/>
      <c r="Q32" s="496"/>
      <c r="R32" s="496"/>
      <c r="S32" s="496"/>
      <c r="T32" s="496"/>
      <c r="U32" s="496"/>
      <c r="V32" s="496"/>
      <c r="W32" s="496"/>
      <c r="X32" s="496"/>
      <c r="Y32" s="496"/>
      <c r="Z32" s="496"/>
      <c r="AA32" s="496"/>
      <c r="AB32" s="496"/>
      <c r="AC32" s="496"/>
      <c r="AD32" s="496"/>
      <c r="AE32" s="496"/>
      <c r="AF32" s="517"/>
      <c r="AG32" s="229"/>
      <c r="AH32" s="165" t="s">
        <v>197</v>
      </c>
      <c r="AL32" s="3">
        <v>184</v>
      </c>
      <c r="AN32" s="3" t="s">
        <v>484</v>
      </c>
      <c r="AO32" s="3">
        <f>'【入出力用】様式A-6(3例目)'!C33</f>
        <v>0</v>
      </c>
    </row>
    <row r="33" spans="1:42" ht="24.75" customHeight="1" thickBot="1">
      <c r="A33" s="639"/>
      <c r="B33" s="636"/>
      <c r="C33" s="576"/>
      <c r="D33" s="496"/>
      <c r="E33" s="496"/>
      <c r="F33" s="496"/>
      <c r="G33" s="496"/>
      <c r="H33" s="496"/>
      <c r="I33" s="496"/>
      <c r="J33" s="496"/>
      <c r="K33" s="496"/>
      <c r="L33" s="496"/>
      <c r="M33" s="496"/>
      <c r="N33" s="496"/>
      <c r="O33" s="496"/>
      <c r="P33" s="496"/>
      <c r="Q33" s="496"/>
      <c r="R33" s="496"/>
      <c r="S33" s="496"/>
      <c r="T33" s="496"/>
      <c r="U33" s="496"/>
      <c r="V33" s="496"/>
      <c r="W33" s="496"/>
      <c r="X33" s="496"/>
      <c r="Y33" s="496"/>
      <c r="Z33" s="496"/>
      <c r="AA33" s="496"/>
      <c r="AB33" s="496"/>
      <c r="AC33" s="496"/>
      <c r="AD33" s="496"/>
      <c r="AE33" s="496"/>
      <c r="AF33" s="517"/>
      <c r="AG33" s="229"/>
      <c r="AH33" s="165" t="s">
        <v>197</v>
      </c>
      <c r="AL33" s="3">
        <v>185</v>
      </c>
      <c r="AN33" s="3" t="s">
        <v>485</v>
      </c>
      <c r="AO33" s="3">
        <f>'【入出力用】様式A-6(3例目)'!C34</f>
        <v>0</v>
      </c>
      <c r="AP33" s="212" t="s">
        <v>437</v>
      </c>
    </row>
    <row r="34" spans="1:42" ht="24.75" customHeight="1" thickBot="1">
      <c r="A34" s="639"/>
      <c r="B34" s="636"/>
      <c r="C34" s="576"/>
      <c r="D34" s="496"/>
      <c r="E34" s="496"/>
      <c r="F34" s="496"/>
      <c r="G34" s="496"/>
      <c r="H34" s="496"/>
      <c r="I34" s="496"/>
      <c r="J34" s="496"/>
      <c r="K34" s="496"/>
      <c r="L34" s="496"/>
      <c r="M34" s="496"/>
      <c r="N34" s="496"/>
      <c r="O34" s="496"/>
      <c r="P34" s="496"/>
      <c r="Q34" s="496"/>
      <c r="R34" s="496"/>
      <c r="S34" s="496"/>
      <c r="T34" s="496"/>
      <c r="U34" s="496"/>
      <c r="V34" s="496"/>
      <c r="W34" s="496"/>
      <c r="X34" s="496"/>
      <c r="Y34" s="496"/>
      <c r="Z34" s="496"/>
      <c r="AA34" s="496"/>
      <c r="AB34" s="496"/>
      <c r="AC34" s="496"/>
      <c r="AD34" s="496"/>
      <c r="AE34" s="496"/>
      <c r="AF34" s="517"/>
      <c r="AG34" s="229"/>
      <c r="AH34" s="165" t="s">
        <v>197</v>
      </c>
      <c r="AL34" s="3">
        <v>186</v>
      </c>
      <c r="AN34" s="3" t="s">
        <v>486</v>
      </c>
      <c r="AO34" s="3">
        <f>'【入出力用】様式A-6(3例目)'!J26</f>
        <v>0</v>
      </c>
      <c r="AP34" s="315" t="str">
        <f>IF(OR(AND(AK22=2,C26&amp;J26&amp;R26=""),AND(AK22=1,C26&amp;J26&amp;R26&lt;&gt;"")),"OK","NG")</f>
        <v>NG</v>
      </c>
    </row>
    <row r="35" spans="1:42" ht="6.75" customHeight="1" thickBot="1">
      <c r="A35" s="640"/>
      <c r="B35" s="637"/>
      <c r="C35" s="176"/>
      <c r="D35" s="176"/>
      <c r="E35" s="176"/>
      <c r="F35" s="176"/>
      <c r="G35" s="176"/>
      <c r="H35" s="176"/>
      <c r="I35" s="176"/>
      <c r="J35" s="176"/>
      <c r="K35" s="176"/>
      <c r="L35" s="176"/>
      <c r="M35" s="176"/>
      <c r="N35" s="176"/>
      <c r="O35" s="176"/>
      <c r="P35" s="176"/>
      <c r="Q35" s="4"/>
      <c r="R35" s="4"/>
      <c r="S35" s="4"/>
      <c r="T35" s="4"/>
      <c r="U35" s="4"/>
      <c r="V35" s="4"/>
      <c r="W35" s="4"/>
      <c r="X35" s="4"/>
      <c r="Y35" s="4"/>
      <c r="Z35" s="4"/>
      <c r="AA35" s="4"/>
      <c r="AB35" s="4"/>
      <c r="AC35" s="4"/>
      <c r="AD35" s="4"/>
      <c r="AE35" s="176"/>
      <c r="AF35" s="277"/>
      <c r="AH35" s="165" t="s">
        <v>197</v>
      </c>
      <c r="AL35" s="3">
        <v>187</v>
      </c>
      <c r="AN35" s="3" t="s">
        <v>487</v>
      </c>
      <c r="AO35" s="3">
        <f>'【入出力用】様式A-6(3例目)'!J27</f>
        <v>0</v>
      </c>
    </row>
    <row r="36" spans="1:42" ht="6.6" customHeight="1">
      <c r="A36" s="595" t="str">
        <f>'【入力用】入力用フォーム '!$C$6&amp;" "&amp;MID('【入力用】入力用フォーム '!C7,1,1000)&amp;'【入力用】入力用フォーム '!$C$8</f>
        <v xml:space="preserve"> </v>
      </c>
      <c r="B36" s="526"/>
      <c r="C36" s="526"/>
      <c r="D36" s="526"/>
      <c r="E36" s="526"/>
      <c r="F36" s="526"/>
      <c r="G36" s="526"/>
      <c r="H36" s="526"/>
      <c r="I36" s="526"/>
      <c r="J36" s="526"/>
      <c r="K36" s="526"/>
      <c r="L36" s="526"/>
      <c r="M36" s="526"/>
      <c r="N36" s="526"/>
      <c r="O36" s="526"/>
      <c r="P36" s="526"/>
      <c r="Q36" s="526"/>
      <c r="R36" s="526"/>
      <c r="S36" s="526"/>
      <c r="T36" s="526"/>
      <c r="U36" s="526"/>
      <c r="V36" s="526"/>
      <c r="W36" s="526"/>
      <c r="X36" s="526"/>
      <c r="Y36" s="526"/>
      <c r="Z36" s="526"/>
      <c r="AA36" s="526"/>
      <c r="AB36" s="526"/>
      <c r="AC36" s="526"/>
      <c r="AD36" s="526"/>
      <c r="AE36" s="526"/>
      <c r="AF36" s="526"/>
      <c r="AG36" s="222"/>
      <c r="AH36" s="165" t="s">
        <v>197</v>
      </c>
      <c r="AL36" s="3">
        <v>188</v>
      </c>
      <c r="AN36" s="3" t="s">
        <v>488</v>
      </c>
      <c r="AO36" s="3">
        <f>'【入出力用】様式A-6(3例目)'!J28</f>
        <v>0</v>
      </c>
    </row>
    <row r="37" spans="1:42" ht="7.5" customHeight="1">
      <c r="B37" s="592" t="s">
        <v>402</v>
      </c>
      <c r="C37" s="592"/>
      <c r="D37" s="592"/>
      <c r="E37" s="592"/>
      <c r="F37" s="592"/>
      <c r="G37" s="592"/>
      <c r="H37" s="592"/>
      <c r="I37" s="592"/>
      <c r="J37" s="592"/>
      <c r="K37" s="592"/>
      <c r="AD37" s="596" t="s">
        <v>489</v>
      </c>
      <c r="AE37" s="596"/>
      <c r="AF37" s="596"/>
      <c r="AG37" s="223"/>
      <c r="AH37" s="165" t="s">
        <v>197</v>
      </c>
      <c r="AL37" s="3">
        <v>189</v>
      </c>
      <c r="AN37" s="3" t="s">
        <v>490</v>
      </c>
      <c r="AO37" s="3">
        <f>'【入出力用】様式A-6(3例目)'!J29</f>
        <v>0</v>
      </c>
    </row>
    <row r="38" spans="1:42" ht="17.100000000000001" customHeight="1" thickBot="1">
      <c r="A38" s="4"/>
      <c r="B38" s="593"/>
      <c r="C38" s="593"/>
      <c r="D38" s="593"/>
      <c r="E38" s="593"/>
      <c r="F38" s="593"/>
      <c r="G38" s="593"/>
      <c r="H38" s="593"/>
      <c r="I38" s="593"/>
      <c r="J38" s="593"/>
      <c r="K38" s="593"/>
      <c r="L38" s="4"/>
      <c r="M38" s="4"/>
      <c r="N38" s="4"/>
      <c r="O38" s="4"/>
      <c r="P38" s="4"/>
      <c r="Q38" s="4"/>
      <c r="R38" s="4"/>
      <c r="S38" s="4"/>
      <c r="T38" s="4"/>
      <c r="U38" s="4"/>
      <c r="V38" s="4"/>
      <c r="W38" s="4"/>
      <c r="X38" s="4"/>
      <c r="Y38" s="4"/>
      <c r="Z38" s="4"/>
      <c r="AA38" s="4"/>
      <c r="AB38" s="4"/>
      <c r="AC38" s="4"/>
      <c r="AD38" s="597"/>
      <c r="AE38" s="597"/>
      <c r="AF38" s="597"/>
      <c r="AG38" s="223"/>
      <c r="AH38" s="165" t="s">
        <v>197</v>
      </c>
      <c r="AL38" s="3">
        <v>190</v>
      </c>
      <c r="AN38" s="3" t="s">
        <v>491</v>
      </c>
      <c r="AO38" s="3">
        <f>'【入出力用】様式A-6(3例目)'!J30</f>
        <v>0</v>
      </c>
    </row>
    <row r="39" spans="1:42" ht="17.100000000000001" customHeight="1">
      <c r="A39" s="569" t="s">
        <v>492</v>
      </c>
      <c r="B39" s="278" t="s">
        <v>493</v>
      </c>
      <c r="C39" s="141"/>
      <c r="D39" s="141"/>
      <c r="E39" s="141"/>
      <c r="F39" s="141"/>
      <c r="G39" s="141"/>
      <c r="H39" s="141"/>
      <c r="I39" s="141"/>
      <c r="J39" s="141"/>
      <c r="K39" s="141"/>
      <c r="L39" s="141"/>
      <c r="M39" s="141"/>
      <c r="N39" s="141"/>
      <c r="O39" s="141"/>
      <c r="P39" s="141"/>
      <c r="Q39" s="141"/>
      <c r="R39" s="141"/>
      <c r="S39" s="141"/>
      <c r="T39" s="141"/>
      <c r="U39" s="141"/>
      <c r="V39" s="141"/>
      <c r="W39" s="141"/>
      <c r="X39" s="141"/>
      <c r="Y39" s="141"/>
      <c r="Z39" s="141"/>
      <c r="AA39" s="141"/>
      <c r="AB39" s="141"/>
      <c r="AC39" s="141"/>
      <c r="AD39" s="141"/>
      <c r="AE39" s="141"/>
      <c r="AF39" s="311"/>
      <c r="AH39" s="165"/>
      <c r="AI39" s="6"/>
      <c r="AJ39" s="6"/>
      <c r="AK39" s="218" t="b">
        <v>0</v>
      </c>
      <c r="AL39" s="3">
        <v>191</v>
      </c>
      <c r="AN39" s="3" t="s">
        <v>494</v>
      </c>
      <c r="AO39" s="3">
        <f>'【入出力用】様式A-6(3例目)'!J31</f>
        <v>0</v>
      </c>
    </row>
    <row r="40" spans="1:42" ht="15.75" customHeight="1" thickBot="1">
      <c r="A40" s="570"/>
      <c r="B40" s="466" t="s">
        <v>495</v>
      </c>
      <c r="C40" s="467"/>
      <c r="D40" s="467"/>
      <c r="E40" s="467"/>
      <c r="F40" s="467"/>
      <c r="G40" s="468"/>
      <c r="H40" s="468"/>
      <c r="I40" s="468"/>
      <c r="J40" s="468"/>
      <c r="K40" s="468"/>
      <c r="L40" s="467"/>
      <c r="M40" s="467"/>
      <c r="N40" s="467"/>
      <c r="O40" s="467"/>
      <c r="P40" s="467"/>
      <c r="Q40" s="467"/>
      <c r="R40" s="467"/>
      <c r="S40" s="467"/>
      <c r="T40" s="467"/>
      <c r="U40" s="468"/>
      <c r="V40" s="468"/>
      <c r="W40" s="468"/>
      <c r="X40" s="468"/>
      <c r="Y40" s="468"/>
      <c r="Z40" s="468"/>
      <c r="AA40" s="468"/>
      <c r="AB40" s="468"/>
      <c r="AC40" s="468"/>
      <c r="AD40" s="468"/>
      <c r="AE40" s="468"/>
      <c r="AF40" s="469"/>
      <c r="AG40" s="172"/>
      <c r="AH40" s="165" t="s">
        <v>197</v>
      </c>
      <c r="AI40" s="6"/>
      <c r="AJ40" s="6"/>
      <c r="AL40" s="3">
        <v>192</v>
      </c>
      <c r="AN40" s="3" t="s">
        <v>496</v>
      </c>
      <c r="AO40" s="3">
        <f>'【入出力用】様式A-6(3例目)'!J32</f>
        <v>0</v>
      </c>
    </row>
    <row r="41" spans="1:42" ht="11.1" customHeight="1">
      <c r="A41" s="537"/>
      <c r="B41" s="476" t="s">
        <v>497</v>
      </c>
      <c r="C41" s="477"/>
      <c r="D41" s="477"/>
      <c r="E41" s="477"/>
      <c r="F41" s="502"/>
      <c r="G41" s="503"/>
      <c r="H41" s="503"/>
      <c r="I41" s="503"/>
      <c r="J41" s="504"/>
      <c r="K41" s="584" t="s">
        <v>498</v>
      </c>
      <c r="L41" s="559"/>
      <c r="M41" s="559"/>
      <c r="N41" s="559"/>
      <c r="O41" s="559"/>
      <c r="P41" s="559"/>
      <c r="Q41" s="559"/>
      <c r="R41" s="559"/>
      <c r="S41" s="585"/>
      <c r="T41" s="508"/>
      <c r="U41" s="509"/>
      <c r="V41" s="509"/>
      <c r="W41" s="509"/>
      <c r="X41" s="509"/>
      <c r="Y41" s="509"/>
      <c r="Z41" s="509"/>
      <c r="AA41" s="509"/>
      <c r="AB41" s="509"/>
      <c r="AC41" s="509"/>
      <c r="AD41" s="509"/>
      <c r="AE41" s="509"/>
      <c r="AF41" s="510"/>
      <c r="AG41" s="224"/>
      <c r="AH41" s="165" t="s">
        <v>197</v>
      </c>
      <c r="AI41" s="6"/>
      <c r="AJ41" s="6"/>
    </row>
    <row r="42" spans="1:42" ht="11.1" customHeight="1" thickBot="1">
      <c r="A42" s="537"/>
      <c r="B42" s="478"/>
      <c r="C42" s="479"/>
      <c r="D42" s="479"/>
      <c r="E42" s="479"/>
      <c r="F42" s="505"/>
      <c r="G42" s="506"/>
      <c r="H42" s="506"/>
      <c r="I42" s="506"/>
      <c r="J42" s="507"/>
      <c r="K42" s="586"/>
      <c r="L42" s="556"/>
      <c r="M42" s="556"/>
      <c r="N42" s="556"/>
      <c r="O42" s="556"/>
      <c r="P42" s="556"/>
      <c r="Q42" s="556"/>
      <c r="R42" s="556"/>
      <c r="S42" s="587"/>
      <c r="T42" s="511"/>
      <c r="U42" s="512"/>
      <c r="V42" s="512"/>
      <c r="W42" s="512"/>
      <c r="X42" s="512"/>
      <c r="Y42" s="512"/>
      <c r="Z42" s="512"/>
      <c r="AA42" s="512"/>
      <c r="AB42" s="512"/>
      <c r="AC42" s="512"/>
      <c r="AD42" s="512"/>
      <c r="AE42" s="512"/>
      <c r="AF42" s="513"/>
      <c r="AG42" s="224"/>
      <c r="AH42" s="165" t="s">
        <v>197</v>
      </c>
      <c r="AL42" s="3">
        <v>193</v>
      </c>
      <c r="AN42" s="3" t="s">
        <v>499</v>
      </c>
      <c r="AO42" s="3">
        <f>'【入出力用】様式A-6(3例目)'!J33</f>
        <v>0</v>
      </c>
    </row>
    <row r="43" spans="1:42" ht="11.1" customHeight="1">
      <c r="A43" s="537"/>
      <c r="B43" s="476" t="s">
        <v>500</v>
      </c>
      <c r="C43" s="477"/>
      <c r="D43" s="477"/>
      <c r="E43" s="477"/>
      <c r="F43" s="488"/>
      <c r="G43" s="489"/>
      <c r="H43" s="489"/>
      <c r="I43" s="489"/>
      <c r="J43" s="490"/>
      <c r="K43" s="586"/>
      <c r="L43" s="556"/>
      <c r="M43" s="556"/>
      <c r="N43" s="556"/>
      <c r="O43" s="556"/>
      <c r="P43" s="556"/>
      <c r="Q43" s="556"/>
      <c r="R43" s="556"/>
      <c r="S43" s="587"/>
      <c r="T43" s="511"/>
      <c r="U43" s="512"/>
      <c r="V43" s="512"/>
      <c r="W43" s="512"/>
      <c r="X43" s="512"/>
      <c r="Y43" s="512"/>
      <c r="Z43" s="512"/>
      <c r="AA43" s="512"/>
      <c r="AB43" s="512"/>
      <c r="AC43" s="512"/>
      <c r="AD43" s="512"/>
      <c r="AE43" s="512"/>
      <c r="AF43" s="513"/>
      <c r="AG43" s="224"/>
      <c r="AH43" s="165" t="s">
        <v>197</v>
      </c>
      <c r="AJ43" s="22">
        <f>IF(AI43=$F$45,7,"")</f>
        <v>7</v>
      </c>
      <c r="AL43" s="3">
        <v>194</v>
      </c>
      <c r="AN43" s="3" t="s">
        <v>501</v>
      </c>
      <c r="AO43" s="3">
        <f>'【入出力用】様式A-6(3例目)'!J34</f>
        <v>0</v>
      </c>
    </row>
    <row r="44" spans="1:42" ht="11.1" customHeight="1" thickBot="1">
      <c r="A44" s="537"/>
      <c r="B44" s="478"/>
      <c r="C44" s="479"/>
      <c r="D44" s="479"/>
      <c r="E44" s="479"/>
      <c r="F44" s="491"/>
      <c r="G44" s="492"/>
      <c r="H44" s="492"/>
      <c r="I44" s="492"/>
      <c r="J44" s="493"/>
      <c r="K44" s="588"/>
      <c r="L44" s="564"/>
      <c r="M44" s="564"/>
      <c r="N44" s="564"/>
      <c r="O44" s="564"/>
      <c r="P44" s="564"/>
      <c r="Q44" s="564"/>
      <c r="R44" s="564"/>
      <c r="S44" s="589"/>
      <c r="T44" s="514"/>
      <c r="U44" s="515"/>
      <c r="V44" s="515"/>
      <c r="W44" s="515"/>
      <c r="X44" s="515"/>
      <c r="Y44" s="515"/>
      <c r="Z44" s="515"/>
      <c r="AA44" s="515"/>
      <c r="AB44" s="515"/>
      <c r="AC44" s="515"/>
      <c r="AD44" s="515"/>
      <c r="AE44" s="515"/>
      <c r="AF44" s="516"/>
      <c r="AG44" s="224"/>
      <c r="AH44" s="165" t="s">
        <v>197</v>
      </c>
      <c r="AL44" s="3">
        <v>195</v>
      </c>
      <c r="AN44" s="3" t="s">
        <v>502</v>
      </c>
      <c r="AO44" s="3">
        <f>'【入出力用】様式A-6(3例目)'!R26</f>
        <v>0</v>
      </c>
    </row>
    <row r="45" spans="1:42" ht="25.5" customHeight="1" thickBot="1">
      <c r="A45" s="570"/>
      <c r="B45" s="480" t="s">
        <v>503</v>
      </c>
      <c r="C45" s="481"/>
      <c r="D45" s="481"/>
      <c r="E45" s="481"/>
      <c r="F45" s="485"/>
      <c r="G45" s="486"/>
      <c r="H45" s="486"/>
      <c r="I45" s="486"/>
      <c r="J45" s="594"/>
      <c r="K45" s="590" t="s">
        <v>504</v>
      </c>
      <c r="L45" s="590"/>
      <c r="M45" s="590"/>
      <c r="N45" s="590"/>
      <c r="O45" s="590"/>
      <c r="P45" s="590"/>
      <c r="Q45" s="590"/>
      <c r="R45" s="590"/>
      <c r="S45" s="591"/>
      <c r="T45" s="485"/>
      <c r="U45" s="486"/>
      <c r="V45" s="486"/>
      <c r="W45" s="486"/>
      <c r="X45" s="486"/>
      <c r="Y45" s="486"/>
      <c r="Z45" s="486"/>
      <c r="AA45" s="486"/>
      <c r="AB45" s="486"/>
      <c r="AC45" s="486"/>
      <c r="AD45" s="486"/>
      <c r="AE45" s="486"/>
      <c r="AF45" s="487"/>
      <c r="AG45" s="225"/>
      <c r="AH45" s="165" t="s">
        <v>197</v>
      </c>
      <c r="AL45" s="3">
        <v>196</v>
      </c>
      <c r="AN45" s="3" t="s">
        <v>505</v>
      </c>
      <c r="AO45" s="3">
        <f>'【入出力用】様式A-6(3例目)'!R27</f>
        <v>0</v>
      </c>
      <c r="AP45" s="212" t="s">
        <v>437</v>
      </c>
    </row>
    <row r="46" spans="1:42" ht="20.25" customHeight="1" thickBot="1">
      <c r="A46" s="570"/>
      <c r="B46" s="480" t="s">
        <v>506</v>
      </c>
      <c r="C46" s="481"/>
      <c r="D46" s="481"/>
      <c r="E46" s="494"/>
      <c r="F46" s="499"/>
      <c r="G46" s="500"/>
      <c r="H46" s="500"/>
      <c r="I46" s="500"/>
      <c r="J46" s="500"/>
      <c r="K46" s="500"/>
      <c r="L46" s="500"/>
      <c r="M46" s="500"/>
      <c r="N46" s="500"/>
      <c r="O46" s="500"/>
      <c r="P46" s="500"/>
      <c r="Q46" s="500"/>
      <c r="R46" s="500"/>
      <c r="S46" s="500"/>
      <c r="T46" s="500"/>
      <c r="U46" s="500"/>
      <c r="V46" s="500"/>
      <c r="W46" s="500"/>
      <c r="X46" s="500"/>
      <c r="Y46" s="500"/>
      <c r="Z46" s="500"/>
      <c r="AA46" s="500"/>
      <c r="AB46" s="500"/>
      <c r="AC46" s="500"/>
      <c r="AD46" s="500"/>
      <c r="AE46" s="500"/>
      <c r="AF46" s="501"/>
      <c r="AG46" s="234"/>
      <c r="AH46" s="165" t="s">
        <v>197</v>
      </c>
      <c r="AI46" s="3" t="str">
        <f>IF(F45="毎日",7,IF(F45="6日/1週間",6,IF(F45="5日/1週間",5,IF(F45="4日/1週間",4,IF(F45="3日/1週間",3,IF(F45="2日/1週間",2,IF(F45="1日/1週間",1,"未選択です")))))))</f>
        <v>未選択です</v>
      </c>
      <c r="AJ46" s="3" t="s">
        <v>507</v>
      </c>
      <c r="AL46" s="3">
        <v>197</v>
      </c>
      <c r="AN46" s="3" t="s">
        <v>508</v>
      </c>
      <c r="AO46" s="3">
        <f>'【入出力用】様式A-6(3例目)'!R28</f>
        <v>0</v>
      </c>
      <c r="AP46" s="315" t="str">
        <f>IF(AND(AK39,F41&lt;&gt;"",F43&lt;&gt;"",F45&lt;AR50&gt;"",T45&lt;&gt;"",F46&lt;&gt;""),"OK","NG")</f>
        <v>NG</v>
      </c>
    </row>
    <row r="47" spans="1:42" ht="15" customHeight="1" thickBot="1">
      <c r="A47" s="537"/>
      <c r="B47" s="269" t="s">
        <v>509</v>
      </c>
      <c r="Z47" s="206"/>
      <c r="AA47" s="206"/>
      <c r="AB47" s="206"/>
      <c r="AC47" s="206"/>
      <c r="AD47" s="206"/>
      <c r="AE47" s="206"/>
      <c r="AF47" s="177"/>
      <c r="AG47" s="206"/>
      <c r="AH47" s="165"/>
      <c r="AJ47" s="3" t="s">
        <v>510</v>
      </c>
      <c r="AL47" s="3">
        <v>198</v>
      </c>
      <c r="AN47" s="3" t="s">
        <v>511</v>
      </c>
      <c r="AO47" s="3">
        <f>'【入出力用】様式A-6(3例目)'!R29</f>
        <v>0</v>
      </c>
    </row>
    <row r="48" spans="1:42" ht="19.149999999999999" customHeight="1">
      <c r="A48" s="537"/>
      <c r="B48" s="460"/>
      <c r="C48" s="461"/>
      <c r="D48" s="461"/>
      <c r="E48" s="461"/>
      <c r="F48" s="461"/>
      <c r="G48" s="461"/>
      <c r="H48" s="461"/>
      <c r="I48" s="461"/>
      <c r="J48" s="461"/>
      <c r="K48" s="461"/>
      <c r="L48" s="461"/>
      <c r="M48" s="461"/>
      <c r="N48" s="461"/>
      <c r="O48" s="461"/>
      <c r="P48" s="461"/>
      <c r="Q48" s="461"/>
      <c r="R48" s="461"/>
      <c r="S48" s="461"/>
      <c r="T48" s="461"/>
      <c r="U48" s="461"/>
      <c r="V48" s="461"/>
      <c r="W48" s="461"/>
      <c r="X48" s="461"/>
      <c r="Y48" s="461"/>
      <c r="Z48" s="461"/>
      <c r="AA48" s="461"/>
      <c r="AB48" s="461"/>
      <c r="AC48" s="461"/>
      <c r="AD48" s="461"/>
      <c r="AE48" s="461"/>
      <c r="AF48" s="462"/>
      <c r="AG48" s="235"/>
      <c r="AH48" s="165" t="s">
        <v>197</v>
      </c>
      <c r="AL48" s="3">
        <v>199</v>
      </c>
      <c r="AN48" s="3" t="s">
        <v>512</v>
      </c>
      <c r="AO48" s="3">
        <f>'【入出力用】様式A-6(3例目)'!R30</f>
        <v>0</v>
      </c>
    </row>
    <row r="49" spans="1:53" ht="19.149999999999999" customHeight="1" thickBot="1">
      <c r="A49" s="537"/>
      <c r="B49" s="463"/>
      <c r="C49" s="464"/>
      <c r="D49" s="464"/>
      <c r="E49" s="464"/>
      <c r="F49" s="464"/>
      <c r="G49" s="464"/>
      <c r="H49" s="464"/>
      <c r="I49" s="464"/>
      <c r="J49" s="464"/>
      <c r="K49" s="464"/>
      <c r="L49" s="464"/>
      <c r="M49" s="464"/>
      <c r="N49" s="464"/>
      <c r="O49" s="464"/>
      <c r="P49" s="464"/>
      <c r="Q49" s="464"/>
      <c r="R49" s="464"/>
      <c r="S49" s="464"/>
      <c r="T49" s="464"/>
      <c r="U49" s="464"/>
      <c r="V49" s="464"/>
      <c r="W49" s="464"/>
      <c r="X49" s="464"/>
      <c r="Y49" s="464"/>
      <c r="Z49" s="464"/>
      <c r="AA49" s="464"/>
      <c r="AB49" s="464"/>
      <c r="AC49" s="464"/>
      <c r="AD49" s="464"/>
      <c r="AE49" s="464"/>
      <c r="AF49" s="465"/>
      <c r="AG49" s="235"/>
      <c r="AH49" s="165" t="s">
        <v>197</v>
      </c>
      <c r="AL49" s="3">
        <v>200</v>
      </c>
      <c r="AN49" s="3" t="s">
        <v>513</v>
      </c>
      <c r="AO49" s="3">
        <f>'【入出力用】様式A-6(3例目)'!R31</f>
        <v>0</v>
      </c>
    </row>
    <row r="50" spans="1:53" ht="15" customHeight="1" thickBot="1">
      <c r="A50" s="537"/>
      <c r="B50" s="269" t="s">
        <v>514</v>
      </c>
      <c r="V50" s="206"/>
      <c r="W50" s="206"/>
      <c r="X50" s="206"/>
      <c r="Y50" s="206"/>
      <c r="Z50" s="206"/>
      <c r="AA50" s="206"/>
      <c r="AB50" s="206"/>
      <c r="AC50" s="206"/>
      <c r="AD50" s="206"/>
      <c r="AE50" s="206"/>
      <c r="AF50" s="177"/>
      <c r="AG50" s="206"/>
      <c r="AH50" s="165"/>
      <c r="AL50" s="3">
        <v>201</v>
      </c>
      <c r="AN50" s="3" t="s">
        <v>515</v>
      </c>
      <c r="AO50" s="3">
        <f>'【入出力用】様式A-6(3例目)'!R32</f>
        <v>0</v>
      </c>
    </row>
    <row r="51" spans="1:53" ht="19.149999999999999" customHeight="1">
      <c r="A51" s="537"/>
      <c r="B51" s="470"/>
      <c r="C51" s="471"/>
      <c r="D51" s="471"/>
      <c r="E51" s="471"/>
      <c r="F51" s="471"/>
      <c r="G51" s="471"/>
      <c r="H51" s="471"/>
      <c r="I51" s="471"/>
      <c r="J51" s="471"/>
      <c r="K51" s="471"/>
      <c r="L51" s="471"/>
      <c r="M51" s="471"/>
      <c r="N51" s="471"/>
      <c r="O51" s="471"/>
      <c r="P51" s="471"/>
      <c r="Q51" s="471"/>
      <c r="R51" s="471"/>
      <c r="S51" s="471"/>
      <c r="T51" s="471"/>
      <c r="U51" s="471"/>
      <c r="V51" s="471"/>
      <c r="W51" s="471"/>
      <c r="X51" s="471"/>
      <c r="Y51" s="471"/>
      <c r="Z51" s="471"/>
      <c r="AA51" s="471"/>
      <c r="AB51" s="471"/>
      <c r="AC51" s="471"/>
      <c r="AD51" s="471"/>
      <c r="AE51" s="471"/>
      <c r="AF51" s="472"/>
      <c r="AG51" s="236"/>
      <c r="AH51" s="165" t="s">
        <v>197</v>
      </c>
      <c r="AL51" s="3">
        <v>202</v>
      </c>
      <c r="AN51" s="3" t="s">
        <v>516</v>
      </c>
      <c r="AO51" s="3">
        <f>'【入出力用】様式A-6(3例目)'!R33</f>
        <v>0</v>
      </c>
    </row>
    <row r="52" spans="1:53" ht="19.149999999999999" customHeight="1" thickBot="1">
      <c r="A52" s="537"/>
      <c r="B52" s="473"/>
      <c r="C52" s="474"/>
      <c r="D52" s="474"/>
      <c r="E52" s="474"/>
      <c r="F52" s="474"/>
      <c r="G52" s="474"/>
      <c r="H52" s="474"/>
      <c r="I52" s="474"/>
      <c r="J52" s="474"/>
      <c r="K52" s="474"/>
      <c r="L52" s="474"/>
      <c r="M52" s="474"/>
      <c r="N52" s="474"/>
      <c r="O52" s="474"/>
      <c r="P52" s="474"/>
      <c r="Q52" s="474"/>
      <c r="R52" s="474"/>
      <c r="S52" s="474"/>
      <c r="T52" s="474"/>
      <c r="U52" s="474"/>
      <c r="V52" s="474"/>
      <c r="W52" s="474"/>
      <c r="X52" s="474"/>
      <c r="Y52" s="474"/>
      <c r="Z52" s="474"/>
      <c r="AA52" s="474"/>
      <c r="AB52" s="474"/>
      <c r="AC52" s="474"/>
      <c r="AD52" s="474"/>
      <c r="AE52" s="474"/>
      <c r="AF52" s="475"/>
      <c r="AG52" s="236"/>
      <c r="AH52" s="165" t="s">
        <v>197</v>
      </c>
      <c r="AL52" s="3">
        <v>203</v>
      </c>
      <c r="AN52" s="3" t="s">
        <v>517</v>
      </c>
      <c r="AO52" s="3">
        <f>'【入出力用】様式A-6(3例目)'!R34</f>
        <v>0</v>
      </c>
    </row>
    <row r="53" spans="1:53" ht="15" customHeight="1" thickBot="1">
      <c r="A53" s="537"/>
      <c r="B53" s="269" t="s">
        <v>518</v>
      </c>
      <c r="U53" s="206"/>
      <c r="V53" s="206"/>
      <c r="W53" s="206"/>
      <c r="X53" s="206"/>
      <c r="Y53" s="206"/>
      <c r="Z53" s="206"/>
      <c r="AA53" s="206"/>
      <c r="AB53" s="206"/>
      <c r="AC53" s="206"/>
      <c r="AD53" s="206"/>
      <c r="AE53" s="206"/>
      <c r="AF53" s="177"/>
      <c r="AG53" s="206"/>
      <c r="AH53" s="165"/>
      <c r="AL53" s="3">
        <v>204</v>
      </c>
      <c r="AN53" s="3" t="s">
        <v>519</v>
      </c>
      <c r="AO53" s="178">
        <f>'【入出力用】様式A-6(3例目)'!F41</f>
        <v>0</v>
      </c>
    </row>
    <row r="54" spans="1:53" ht="19.149999999999999" customHeight="1" thickBot="1">
      <c r="A54" s="537"/>
      <c r="B54" s="460"/>
      <c r="C54" s="461"/>
      <c r="D54" s="461"/>
      <c r="E54" s="461"/>
      <c r="F54" s="461"/>
      <c r="G54" s="461"/>
      <c r="H54" s="461"/>
      <c r="I54" s="461"/>
      <c r="J54" s="461"/>
      <c r="K54" s="461"/>
      <c r="L54" s="461"/>
      <c r="M54" s="461"/>
      <c r="N54" s="461"/>
      <c r="O54" s="461"/>
      <c r="P54" s="461"/>
      <c r="Q54" s="461"/>
      <c r="R54" s="461"/>
      <c r="S54" s="461"/>
      <c r="T54" s="461"/>
      <c r="U54" s="461"/>
      <c r="V54" s="461"/>
      <c r="W54" s="461"/>
      <c r="X54" s="461"/>
      <c r="Y54" s="461"/>
      <c r="Z54" s="461"/>
      <c r="AA54" s="461"/>
      <c r="AB54" s="461"/>
      <c r="AC54" s="461"/>
      <c r="AD54" s="461"/>
      <c r="AE54" s="461"/>
      <c r="AF54" s="462"/>
      <c r="AG54" s="235"/>
      <c r="AH54" s="165" t="s">
        <v>197</v>
      </c>
      <c r="AL54" s="3">
        <v>205</v>
      </c>
      <c r="AN54" s="3" t="s">
        <v>520</v>
      </c>
      <c r="AO54" s="178">
        <f>'【入出力用】様式A-6(3例目)'!F43</f>
        <v>0</v>
      </c>
      <c r="AP54" s="212" t="s">
        <v>437</v>
      </c>
    </row>
    <row r="55" spans="1:53" ht="19.149999999999999" customHeight="1" thickBot="1">
      <c r="A55" s="537"/>
      <c r="B55" s="463"/>
      <c r="C55" s="464"/>
      <c r="D55" s="464"/>
      <c r="E55" s="464"/>
      <c r="F55" s="464"/>
      <c r="G55" s="464"/>
      <c r="H55" s="464"/>
      <c r="I55" s="464"/>
      <c r="J55" s="464"/>
      <c r="K55" s="464"/>
      <c r="L55" s="464"/>
      <c r="M55" s="464"/>
      <c r="N55" s="464"/>
      <c r="O55" s="464"/>
      <c r="P55" s="464"/>
      <c r="Q55" s="464"/>
      <c r="R55" s="464"/>
      <c r="S55" s="464"/>
      <c r="T55" s="464"/>
      <c r="U55" s="464"/>
      <c r="V55" s="464"/>
      <c r="W55" s="464"/>
      <c r="X55" s="464"/>
      <c r="Y55" s="464"/>
      <c r="Z55" s="464"/>
      <c r="AA55" s="464"/>
      <c r="AB55" s="464"/>
      <c r="AC55" s="464"/>
      <c r="AD55" s="464"/>
      <c r="AE55" s="464"/>
      <c r="AF55" s="465"/>
      <c r="AG55" s="235"/>
      <c r="AH55" s="165" t="s">
        <v>197</v>
      </c>
      <c r="AL55" s="3">
        <v>206</v>
      </c>
      <c r="AN55" s="3" t="s">
        <v>521</v>
      </c>
      <c r="AO55" s="178">
        <f>'【入出力用】様式A-6(3例目)'!T41</f>
        <v>0</v>
      </c>
      <c r="AP55" s="315" t="str">
        <f>IF(AND(B48&lt;&gt;"",B51&lt;&gt;"",B54&lt;&gt;""),"OK","NG")</f>
        <v>NG</v>
      </c>
    </row>
    <row r="56" spans="1:53" ht="4.1500000000000004" customHeight="1" thickBot="1">
      <c r="A56" s="538"/>
      <c r="J56" s="125"/>
      <c r="K56" s="279"/>
      <c r="L56" s="279"/>
      <c r="M56" s="279"/>
      <c r="O56" s="179"/>
      <c r="P56" s="180"/>
      <c r="Q56" s="179"/>
      <c r="R56" s="180"/>
      <c r="S56" s="179"/>
      <c r="T56" s="179"/>
      <c r="U56" s="179"/>
      <c r="V56" s="179"/>
      <c r="W56" s="179"/>
      <c r="X56" s="179"/>
      <c r="Z56" s="125"/>
      <c r="AA56" s="125"/>
      <c r="AB56" s="280"/>
      <c r="AC56" s="181"/>
      <c r="AD56" s="182"/>
      <c r="AE56" s="182"/>
      <c r="AF56" s="281"/>
      <c r="AH56" s="165"/>
      <c r="AL56" s="3">
        <v>207</v>
      </c>
      <c r="AN56" s="3" t="s">
        <v>507</v>
      </c>
      <c r="AO56" s="178">
        <f>'【入出力用】様式A-6(3例目)'!F45</f>
        <v>0</v>
      </c>
    </row>
    <row r="57" spans="1:53" ht="19.149999999999999" customHeight="1" thickBot="1">
      <c r="A57" s="536" t="s">
        <v>522</v>
      </c>
      <c r="B57" s="558" t="s">
        <v>523</v>
      </c>
      <c r="C57" s="559"/>
      <c r="D57" s="560"/>
      <c r="E57" s="183" t="s">
        <v>524</v>
      </c>
      <c r="F57" s="184"/>
      <c r="G57" s="185" t="s">
        <v>525</v>
      </c>
      <c r="H57" s="533"/>
      <c r="I57" s="534"/>
      <c r="J57" s="534"/>
      <c r="K57" s="535"/>
      <c r="L57" s="169"/>
      <c r="M57" s="550"/>
      <c r="N57" s="551"/>
      <c r="O57" s="551"/>
      <c r="P57" s="551"/>
      <c r="Q57" s="551"/>
      <c r="R57" s="551"/>
      <c r="S57" s="551"/>
      <c r="T57" s="551"/>
      <c r="U57" s="551"/>
      <c r="V57" s="551"/>
      <c r="W57" s="551"/>
      <c r="X57" s="551"/>
      <c r="Y57" s="551"/>
      <c r="Z57" s="551"/>
      <c r="AA57" s="551"/>
      <c r="AB57" s="551"/>
      <c r="AC57" s="551"/>
      <c r="AD57" s="551"/>
      <c r="AE57" s="551"/>
      <c r="AF57" s="552"/>
      <c r="AH57" s="165" t="s">
        <v>197</v>
      </c>
      <c r="AL57" s="3">
        <v>208</v>
      </c>
      <c r="AN57" s="3" t="s">
        <v>510</v>
      </c>
      <c r="AO57" s="178">
        <f>'【入出力用】様式A-6(3例目)'!T45</f>
        <v>0</v>
      </c>
    </row>
    <row r="58" spans="1:53" ht="19.149999999999999" customHeight="1" thickBot="1">
      <c r="A58" s="537"/>
      <c r="B58" s="561"/>
      <c r="C58" s="556"/>
      <c r="D58" s="562"/>
      <c r="E58" s="186" t="s">
        <v>526</v>
      </c>
      <c r="F58" s="269"/>
      <c r="G58" s="269"/>
      <c r="H58" s="527"/>
      <c r="I58" s="528"/>
      <c r="J58" s="528"/>
      <c r="K58" s="528"/>
      <c r="L58" s="529"/>
      <c r="M58" s="3" t="s">
        <v>527</v>
      </c>
      <c r="O58" s="527"/>
      <c r="P58" s="528"/>
      <c r="Q58" s="528"/>
      <c r="R58" s="528"/>
      <c r="S58" s="529"/>
      <c r="T58" s="3" t="s">
        <v>528</v>
      </c>
      <c r="W58" s="530"/>
      <c r="X58" s="531"/>
      <c r="Y58" s="531"/>
      <c r="Z58" s="531"/>
      <c r="AA58" s="531"/>
      <c r="AB58" s="531"/>
      <c r="AC58" s="531"/>
      <c r="AD58" s="531"/>
      <c r="AE58" s="531"/>
      <c r="AF58" s="532"/>
      <c r="AH58" s="165" t="s">
        <v>197</v>
      </c>
      <c r="AL58" s="3">
        <v>209</v>
      </c>
      <c r="AN58" s="3" t="s">
        <v>529</v>
      </c>
      <c r="AO58" s="178">
        <f>'【入出力用】様式A-6(3例目)'!B48</f>
        <v>0</v>
      </c>
      <c r="AP58" s="212" t="s">
        <v>437</v>
      </c>
    </row>
    <row r="59" spans="1:53" ht="19.149999999999999" customHeight="1" thickBot="1">
      <c r="A59" s="537"/>
      <c r="B59" s="561"/>
      <c r="C59" s="556"/>
      <c r="D59" s="562"/>
      <c r="E59" s="186" t="s">
        <v>530</v>
      </c>
      <c r="F59" s="269"/>
      <c r="G59" s="269"/>
      <c r="H59" s="530"/>
      <c r="I59" s="531"/>
      <c r="J59" s="531"/>
      <c r="K59" s="531"/>
      <c r="L59" s="531"/>
      <c r="M59" s="531"/>
      <c r="N59" s="531"/>
      <c r="O59" s="531"/>
      <c r="P59" s="531"/>
      <c r="Q59" s="531"/>
      <c r="R59" s="531"/>
      <c r="S59" s="531"/>
      <c r="T59" s="531"/>
      <c r="U59" s="531"/>
      <c r="V59" s="531"/>
      <c r="W59" s="531"/>
      <c r="X59" s="531"/>
      <c r="Y59" s="531"/>
      <c r="Z59" s="531"/>
      <c r="AA59" s="531"/>
      <c r="AB59" s="531"/>
      <c r="AC59" s="531"/>
      <c r="AD59" s="531"/>
      <c r="AE59" s="531"/>
      <c r="AF59" s="532"/>
      <c r="AH59" s="165" t="s">
        <v>197</v>
      </c>
      <c r="AL59" s="3">
        <v>210</v>
      </c>
      <c r="AN59" s="3" t="s">
        <v>531</v>
      </c>
      <c r="AO59" s="178">
        <f>'【入出力用】様式A-6(3例目)'!B51</f>
        <v>0</v>
      </c>
      <c r="AP59" s="315" t="str">
        <f>IF(AND(H57&lt;&gt;"",M57&lt;&gt;"",H58&lt;&gt;"",H59&lt;&gt;"",H60&lt;&gt;"",X60&lt;&gt;""),"OK","NG")</f>
        <v>NG</v>
      </c>
    </row>
    <row r="60" spans="1:53" ht="19.149999999999999" customHeight="1" thickBot="1">
      <c r="A60" s="537"/>
      <c r="B60" s="563"/>
      <c r="C60" s="564"/>
      <c r="D60" s="565"/>
      <c r="E60" s="187" t="s">
        <v>532</v>
      </c>
      <c r="F60" s="221"/>
      <c r="G60" s="221"/>
      <c r="H60" s="482"/>
      <c r="I60" s="483"/>
      <c r="J60" s="483"/>
      <c r="K60" s="483"/>
      <c r="L60" s="483"/>
      <c r="M60" s="483"/>
      <c r="N60" s="483"/>
      <c r="O60" s="483"/>
      <c r="P60" s="483"/>
      <c r="Q60" s="483"/>
      <c r="R60" s="483"/>
      <c r="S60" s="483"/>
      <c r="T60" s="484"/>
      <c r="U60" s="188" t="s">
        <v>533</v>
      </c>
      <c r="V60" s="189"/>
      <c r="W60" s="190"/>
      <c r="X60" s="485"/>
      <c r="Y60" s="486"/>
      <c r="Z60" s="486"/>
      <c r="AA60" s="486"/>
      <c r="AB60" s="486"/>
      <c r="AC60" s="486"/>
      <c r="AD60" s="486"/>
      <c r="AE60" s="486"/>
      <c r="AF60" s="487"/>
      <c r="AH60" s="165" t="s">
        <v>197</v>
      </c>
      <c r="AK60" s="70" t="str">
        <f>IF(AND(LEFT($H$60,2)=LEFT($H$76,2),$H$60&lt;&gt;""),"CAUTION","OK")</f>
        <v>OK</v>
      </c>
      <c r="AL60" s="3">
        <v>211</v>
      </c>
      <c r="AN60" s="3" t="s">
        <v>534</v>
      </c>
      <c r="AO60" s="178">
        <f>'【入出力用】様式A-6(3例目)'!B54</f>
        <v>0</v>
      </c>
      <c r="AP60" s="70" t="str">
        <f>IF(AK60="CAUTION","製作担当者とFT評価者が同一人物となっていませんか？","—")</f>
        <v>—</v>
      </c>
    </row>
    <row r="61" spans="1:53" ht="15" customHeight="1" thickBot="1">
      <c r="A61" s="537"/>
      <c r="B61" s="282" t="s">
        <v>535</v>
      </c>
      <c r="AF61" s="283"/>
      <c r="AH61" s="165"/>
      <c r="AL61" s="3">
        <v>212</v>
      </c>
      <c r="AN61" s="3" t="s">
        <v>536</v>
      </c>
      <c r="AO61" s="191">
        <f>'【入出力用】様式A-6(3例目)'!H57</f>
        <v>0</v>
      </c>
    </row>
    <row r="62" spans="1:53" ht="19.149999999999999" customHeight="1">
      <c r="A62" s="537"/>
      <c r="B62" s="460"/>
      <c r="C62" s="461"/>
      <c r="D62" s="461"/>
      <c r="E62" s="461"/>
      <c r="F62" s="461"/>
      <c r="G62" s="461"/>
      <c r="H62" s="461"/>
      <c r="I62" s="461"/>
      <c r="J62" s="461"/>
      <c r="K62" s="461"/>
      <c r="L62" s="461"/>
      <c r="M62" s="461"/>
      <c r="N62" s="461"/>
      <c r="O62" s="461"/>
      <c r="P62" s="461"/>
      <c r="Q62" s="461"/>
      <c r="R62" s="461"/>
      <c r="S62" s="461"/>
      <c r="T62" s="461"/>
      <c r="U62" s="461"/>
      <c r="V62" s="461"/>
      <c r="W62" s="461"/>
      <c r="X62" s="461"/>
      <c r="Y62" s="461"/>
      <c r="Z62" s="461"/>
      <c r="AA62" s="461"/>
      <c r="AB62" s="461"/>
      <c r="AC62" s="461"/>
      <c r="AD62" s="461"/>
      <c r="AE62" s="461"/>
      <c r="AF62" s="462"/>
      <c r="AG62" s="235"/>
      <c r="AH62" s="165" t="s">
        <v>197</v>
      </c>
      <c r="AL62" s="3">
        <v>213</v>
      </c>
      <c r="AN62" s="3" t="s">
        <v>537</v>
      </c>
      <c r="AO62" s="3">
        <f>'【入出力用】様式A-6(3例目)'!M57</f>
        <v>0</v>
      </c>
      <c r="AP62" s="6"/>
      <c r="AT62" s="6"/>
      <c r="AU62" s="6"/>
      <c r="AV62" s="6"/>
      <c r="AW62" s="6"/>
      <c r="AX62" s="6"/>
      <c r="AY62" s="6"/>
      <c r="AZ62" s="6"/>
      <c r="BA62" s="6"/>
    </row>
    <row r="63" spans="1:53" s="6" customFormat="1" ht="19.149999999999999" customHeight="1" thickBot="1">
      <c r="A63" s="537"/>
      <c r="B63" s="463"/>
      <c r="C63" s="464"/>
      <c r="D63" s="464"/>
      <c r="E63" s="464"/>
      <c r="F63" s="464"/>
      <c r="G63" s="464"/>
      <c r="H63" s="464"/>
      <c r="I63" s="464"/>
      <c r="J63" s="464"/>
      <c r="K63" s="464"/>
      <c r="L63" s="464"/>
      <c r="M63" s="464"/>
      <c r="N63" s="464"/>
      <c r="O63" s="464"/>
      <c r="P63" s="464"/>
      <c r="Q63" s="464"/>
      <c r="R63" s="464"/>
      <c r="S63" s="464"/>
      <c r="T63" s="464"/>
      <c r="U63" s="464"/>
      <c r="V63" s="464"/>
      <c r="W63" s="464"/>
      <c r="X63" s="464"/>
      <c r="Y63" s="464"/>
      <c r="Z63" s="464"/>
      <c r="AA63" s="464"/>
      <c r="AB63" s="464"/>
      <c r="AC63" s="464"/>
      <c r="AD63" s="464"/>
      <c r="AE63" s="464"/>
      <c r="AF63" s="465"/>
      <c r="AG63" s="235"/>
      <c r="AH63" s="165" t="s">
        <v>197</v>
      </c>
      <c r="AI63" s="3"/>
      <c r="AJ63" s="3"/>
      <c r="AK63" s="3"/>
      <c r="AL63" s="3">
        <v>214</v>
      </c>
      <c r="AM63" s="3"/>
      <c r="AN63" s="3" t="s">
        <v>538</v>
      </c>
      <c r="AO63" s="3">
        <f>'【入出力用】様式A-6(3例目)'!H58</f>
        <v>0</v>
      </c>
      <c r="AP63" s="3"/>
      <c r="AQ63" s="3"/>
      <c r="AR63" s="3"/>
      <c r="AS63" s="3"/>
      <c r="AT63" s="3"/>
      <c r="AU63" s="3"/>
      <c r="AV63" s="3"/>
      <c r="AW63" s="3"/>
      <c r="AX63" s="3"/>
      <c r="AY63" s="3"/>
      <c r="AZ63" s="3"/>
      <c r="BA63" s="3"/>
    </row>
    <row r="64" spans="1:53" ht="15" customHeight="1" thickBot="1">
      <c r="A64" s="537"/>
      <c r="B64" s="284" t="s">
        <v>539</v>
      </c>
      <c r="D64" s="45"/>
      <c r="E64" s="45"/>
      <c r="F64" s="45"/>
      <c r="G64" s="45"/>
      <c r="H64" s="45"/>
      <c r="I64" s="45"/>
      <c r="J64" s="45"/>
      <c r="K64" s="45"/>
      <c r="L64" s="45"/>
      <c r="M64" s="45"/>
      <c r="N64" s="45"/>
      <c r="O64" s="45"/>
      <c r="P64" s="45"/>
      <c r="Q64" s="45"/>
      <c r="R64" s="45"/>
      <c r="S64" s="45"/>
      <c r="T64" s="45"/>
      <c r="U64" s="45"/>
      <c r="V64" s="45"/>
      <c r="W64" s="45"/>
      <c r="X64" s="45"/>
      <c r="Y64" s="45"/>
      <c r="Z64" s="45"/>
      <c r="AA64" s="45"/>
      <c r="AB64" s="45"/>
      <c r="AC64" s="45"/>
      <c r="AD64" s="45"/>
      <c r="AE64" s="45"/>
      <c r="AF64" s="192"/>
      <c r="AG64" s="45"/>
      <c r="AH64" s="165"/>
      <c r="AL64" s="3">
        <v>215</v>
      </c>
      <c r="AN64" s="3" t="s">
        <v>540</v>
      </c>
      <c r="AO64" s="3">
        <f>'【入出力用】様式A-6(3例目)'!O58</f>
        <v>0</v>
      </c>
      <c r="AQ64" s="6"/>
      <c r="AR64" s="6"/>
      <c r="AS64" s="6"/>
    </row>
    <row r="65" spans="1:43" ht="19.149999999999999" customHeight="1">
      <c r="A65" s="537"/>
      <c r="B65" s="460"/>
      <c r="C65" s="461"/>
      <c r="D65" s="461"/>
      <c r="E65" s="461"/>
      <c r="F65" s="461"/>
      <c r="G65" s="461"/>
      <c r="H65" s="461"/>
      <c r="I65" s="461"/>
      <c r="J65" s="461"/>
      <c r="K65" s="461"/>
      <c r="L65" s="461"/>
      <c r="M65" s="461"/>
      <c r="N65" s="461"/>
      <c r="O65" s="461"/>
      <c r="P65" s="461"/>
      <c r="Q65" s="461"/>
      <c r="R65" s="461"/>
      <c r="S65" s="461"/>
      <c r="T65" s="461"/>
      <c r="U65" s="461"/>
      <c r="V65" s="461"/>
      <c r="W65" s="461"/>
      <c r="X65" s="461"/>
      <c r="Y65" s="461"/>
      <c r="Z65" s="461"/>
      <c r="AA65" s="461"/>
      <c r="AB65" s="461"/>
      <c r="AC65" s="461"/>
      <c r="AD65" s="461"/>
      <c r="AE65" s="461"/>
      <c r="AF65" s="462"/>
      <c r="AG65" s="235"/>
      <c r="AH65" s="165" t="s">
        <v>197</v>
      </c>
      <c r="AL65" s="3">
        <v>216</v>
      </c>
      <c r="AN65" s="3" t="s">
        <v>541</v>
      </c>
      <c r="AO65" s="3">
        <f>'【入出力用】様式A-6(3例目)'!W58</f>
        <v>0</v>
      </c>
      <c r="AP65" s="6"/>
    </row>
    <row r="66" spans="1:43" ht="19.149999999999999" customHeight="1" thickBot="1">
      <c r="A66" s="537"/>
      <c r="B66" s="463"/>
      <c r="C66" s="464"/>
      <c r="D66" s="464"/>
      <c r="E66" s="464"/>
      <c r="F66" s="464"/>
      <c r="G66" s="464"/>
      <c r="H66" s="464"/>
      <c r="I66" s="464"/>
      <c r="J66" s="464"/>
      <c r="K66" s="464"/>
      <c r="L66" s="464"/>
      <c r="M66" s="464"/>
      <c r="N66" s="464"/>
      <c r="O66" s="464"/>
      <c r="P66" s="464"/>
      <c r="Q66" s="464"/>
      <c r="R66" s="464"/>
      <c r="S66" s="464"/>
      <c r="T66" s="464"/>
      <c r="U66" s="464"/>
      <c r="V66" s="464"/>
      <c r="W66" s="464"/>
      <c r="X66" s="464"/>
      <c r="Y66" s="464"/>
      <c r="Z66" s="464"/>
      <c r="AA66" s="464"/>
      <c r="AB66" s="464"/>
      <c r="AC66" s="464"/>
      <c r="AD66" s="464"/>
      <c r="AE66" s="464"/>
      <c r="AF66" s="465"/>
      <c r="AG66" s="235"/>
      <c r="AH66" s="165" t="s">
        <v>197</v>
      </c>
      <c r="AK66" s="6"/>
      <c r="AL66" s="3">
        <v>217</v>
      </c>
      <c r="AN66" s="3" t="s">
        <v>542</v>
      </c>
      <c r="AO66" s="3">
        <f>'【入出力用】様式A-6(3例目)'!H59</f>
        <v>0</v>
      </c>
    </row>
    <row r="67" spans="1:43" ht="15" customHeight="1" thickBot="1">
      <c r="A67" s="537"/>
      <c r="B67" s="556" t="s">
        <v>543</v>
      </c>
      <c r="C67" s="556"/>
      <c r="D67" s="556"/>
      <c r="E67" s="556"/>
      <c r="F67" s="556"/>
      <c r="G67" s="556"/>
      <c r="H67" s="556"/>
      <c r="I67" s="556"/>
      <c r="J67" s="556"/>
      <c r="K67" s="556"/>
      <c r="L67" s="556"/>
      <c r="M67" s="556"/>
      <c r="N67" s="556"/>
      <c r="O67" s="556"/>
      <c r="P67" s="556"/>
      <c r="Q67" s="556"/>
      <c r="R67" s="556"/>
      <c r="S67" s="556"/>
      <c r="T67" s="556"/>
      <c r="U67" s="556"/>
      <c r="V67" s="556"/>
      <c r="W67" s="556"/>
      <c r="X67" s="556"/>
      <c r="Y67" s="556"/>
      <c r="Z67" s="556"/>
      <c r="AA67" s="556"/>
      <c r="AB67" s="556"/>
      <c r="AC67" s="556"/>
      <c r="AD67" s="556"/>
      <c r="AE67" s="556"/>
      <c r="AF67" s="557"/>
      <c r="AG67" s="220"/>
      <c r="AH67" s="165"/>
      <c r="AK67" s="6"/>
      <c r="AL67" s="3">
        <v>218</v>
      </c>
      <c r="AN67" s="3" t="s">
        <v>544</v>
      </c>
      <c r="AO67" s="3">
        <f>'【入出力用】様式A-6(3例目)'!H60</f>
        <v>0</v>
      </c>
    </row>
    <row r="68" spans="1:43" ht="19.149999999999999" customHeight="1" thickBot="1">
      <c r="A68" s="537"/>
      <c r="B68" s="460"/>
      <c r="C68" s="461"/>
      <c r="D68" s="461"/>
      <c r="E68" s="461"/>
      <c r="F68" s="461"/>
      <c r="G68" s="461"/>
      <c r="H68" s="461"/>
      <c r="I68" s="461"/>
      <c r="J68" s="461"/>
      <c r="K68" s="461"/>
      <c r="L68" s="461"/>
      <c r="M68" s="461"/>
      <c r="N68" s="461"/>
      <c r="O68" s="461"/>
      <c r="P68" s="461"/>
      <c r="Q68" s="461"/>
      <c r="R68" s="461"/>
      <c r="S68" s="461"/>
      <c r="T68" s="461"/>
      <c r="U68" s="461"/>
      <c r="V68" s="461"/>
      <c r="W68" s="461"/>
      <c r="X68" s="461"/>
      <c r="Y68" s="461"/>
      <c r="Z68" s="461"/>
      <c r="AA68" s="461"/>
      <c r="AB68" s="461"/>
      <c r="AC68" s="461"/>
      <c r="AD68" s="461"/>
      <c r="AE68" s="461"/>
      <c r="AF68" s="462"/>
      <c r="AG68" s="235"/>
      <c r="AH68" s="165" t="s">
        <v>197</v>
      </c>
      <c r="AL68" s="3">
        <v>219</v>
      </c>
      <c r="AN68" s="3" t="s">
        <v>545</v>
      </c>
      <c r="AO68" s="3">
        <f>'【入出力用】様式A-6(3例目)'!X60</f>
        <v>0</v>
      </c>
      <c r="AP68" s="212" t="s">
        <v>437</v>
      </c>
    </row>
    <row r="69" spans="1:43" ht="19.149999999999999" customHeight="1" thickBot="1">
      <c r="A69" s="537"/>
      <c r="B69" s="463"/>
      <c r="C69" s="464"/>
      <c r="D69" s="464"/>
      <c r="E69" s="464"/>
      <c r="F69" s="464"/>
      <c r="G69" s="464"/>
      <c r="H69" s="464"/>
      <c r="I69" s="464"/>
      <c r="J69" s="464"/>
      <c r="K69" s="464"/>
      <c r="L69" s="464"/>
      <c r="M69" s="464"/>
      <c r="N69" s="464"/>
      <c r="O69" s="464"/>
      <c r="P69" s="464"/>
      <c r="Q69" s="464"/>
      <c r="R69" s="464"/>
      <c r="S69" s="464"/>
      <c r="T69" s="464"/>
      <c r="U69" s="464"/>
      <c r="V69" s="464"/>
      <c r="W69" s="464"/>
      <c r="X69" s="464"/>
      <c r="Y69" s="464"/>
      <c r="Z69" s="464"/>
      <c r="AA69" s="464"/>
      <c r="AB69" s="464"/>
      <c r="AC69" s="464"/>
      <c r="AD69" s="464"/>
      <c r="AE69" s="464"/>
      <c r="AF69" s="465"/>
      <c r="AG69" s="235"/>
      <c r="AH69" s="165" t="s">
        <v>197</v>
      </c>
      <c r="AL69" s="3">
        <v>220</v>
      </c>
      <c r="AN69" s="3" t="s">
        <v>546</v>
      </c>
      <c r="AO69" s="3">
        <f>'【入出力用】様式A-6(3例目)'!B62</f>
        <v>0</v>
      </c>
      <c r="AP69" s="315" t="str">
        <f>IF(AND(B62&lt;&gt;"",B65&lt;&gt;"",B68&lt;&gt;""),"OK","NG")</f>
        <v>NG</v>
      </c>
    </row>
    <row r="70" spans="1:43" ht="4.1500000000000004" customHeight="1" thickBot="1">
      <c r="A70" s="537"/>
      <c r="B70" s="159"/>
      <c r="C70" s="193"/>
      <c r="D70" s="193"/>
      <c r="E70" s="193"/>
      <c r="F70" s="193"/>
      <c r="G70" s="193"/>
      <c r="H70" s="193"/>
      <c r="I70" s="193"/>
      <c r="J70" s="193"/>
      <c r="K70" s="193"/>
      <c r="L70" s="193"/>
      <c r="M70" s="193"/>
      <c r="N70" s="193"/>
      <c r="O70" s="193"/>
      <c r="P70" s="193"/>
      <c r="Q70" s="193"/>
      <c r="R70" s="193"/>
      <c r="S70" s="193"/>
      <c r="T70" s="193"/>
      <c r="U70" s="193"/>
      <c r="V70" s="193"/>
      <c r="W70" s="193"/>
      <c r="X70" s="193"/>
      <c r="Y70" s="193"/>
      <c r="Z70" s="193"/>
      <c r="AA70" s="193"/>
      <c r="AB70" s="193"/>
      <c r="AC70" s="194"/>
      <c r="AD70" s="194"/>
      <c r="AE70" s="194"/>
      <c r="AF70" s="285"/>
      <c r="AH70" s="165" t="s">
        <v>197</v>
      </c>
      <c r="AL70" s="3">
        <v>221</v>
      </c>
      <c r="AN70" s="3" t="s">
        <v>547</v>
      </c>
      <c r="AO70" s="3">
        <f>'【入出力用】様式A-6(3例目)'!B65</f>
        <v>0</v>
      </c>
    </row>
    <row r="71" spans="1:43" ht="17.100000000000001" customHeight="1" thickBot="1">
      <c r="A71" s="537"/>
      <c r="K71" s="286"/>
      <c r="L71" s="286"/>
      <c r="M71" s="286"/>
      <c r="P71" s="21"/>
      <c r="R71" s="21"/>
      <c r="Y71" s="287" t="s">
        <v>548</v>
      </c>
      <c r="Z71" s="553"/>
      <c r="AA71" s="554"/>
      <c r="AB71" s="554"/>
      <c r="AC71" s="554"/>
      <c r="AD71" s="554"/>
      <c r="AE71" s="554"/>
      <c r="AF71" s="555"/>
      <c r="AH71" s="165" t="s">
        <v>197</v>
      </c>
      <c r="AI71" s="3" t="b">
        <f>($Z$71-$F$41)&gt;=0</f>
        <v>1</v>
      </c>
      <c r="AJ71" s="3" t="b">
        <f>($F$43-$Z$71)&gt;=0</f>
        <v>1</v>
      </c>
      <c r="AK71" s="3" t="b">
        <f>Z71&lt;&gt;""</f>
        <v>0</v>
      </c>
      <c r="AL71" s="3">
        <v>222</v>
      </c>
      <c r="AN71" s="3" t="s">
        <v>549</v>
      </c>
      <c r="AO71" s="3">
        <f>'【入出力用】様式A-6(3例目)'!B68</f>
        <v>0</v>
      </c>
      <c r="AP71" s="315" t="str">
        <f>IF(AND(AK71,AI71,AJ71),"OK","NG")</f>
        <v>NG</v>
      </c>
      <c r="AQ71" s="212" t="s">
        <v>550</v>
      </c>
    </row>
    <row r="72" spans="1:43" ht="5.25" customHeight="1" thickBot="1">
      <c r="A72" s="538"/>
      <c r="L72" s="286"/>
      <c r="M72" s="286"/>
      <c r="P72" s="21"/>
      <c r="R72" s="21"/>
      <c r="Z72" s="125"/>
      <c r="AA72" s="125"/>
      <c r="AB72" s="280"/>
      <c r="AC72" s="195"/>
      <c r="AD72" s="196"/>
      <c r="AE72" s="196"/>
      <c r="AF72" s="288"/>
      <c r="AH72" s="165"/>
      <c r="AL72" s="3">
        <v>223</v>
      </c>
      <c r="AN72" s="3" t="s">
        <v>551</v>
      </c>
      <c r="AO72" s="3">
        <f>'【入出力用】様式A-6(3例目)'!Z71</f>
        <v>0</v>
      </c>
    </row>
    <row r="73" spans="1:43" ht="19.149999999999999" customHeight="1" thickBot="1">
      <c r="A73" s="548" t="s">
        <v>552</v>
      </c>
      <c r="B73" s="539" t="s">
        <v>553</v>
      </c>
      <c r="C73" s="540"/>
      <c r="D73" s="541"/>
      <c r="E73" s="183" t="s">
        <v>554</v>
      </c>
      <c r="F73" s="184"/>
      <c r="G73" s="197" t="s">
        <v>525</v>
      </c>
      <c r="H73" s="533"/>
      <c r="I73" s="534"/>
      <c r="J73" s="534"/>
      <c r="K73" s="535"/>
      <c r="L73" s="198"/>
      <c r="M73" s="530"/>
      <c r="N73" s="531"/>
      <c r="O73" s="531"/>
      <c r="P73" s="531"/>
      <c r="Q73" s="531"/>
      <c r="R73" s="531"/>
      <c r="S73" s="531"/>
      <c r="T73" s="531"/>
      <c r="U73" s="531"/>
      <c r="V73" s="531"/>
      <c r="W73" s="531"/>
      <c r="X73" s="531"/>
      <c r="Y73" s="531"/>
      <c r="Z73" s="531"/>
      <c r="AA73" s="531"/>
      <c r="AB73" s="531"/>
      <c r="AC73" s="531"/>
      <c r="AD73" s="531"/>
      <c r="AE73" s="531"/>
      <c r="AF73" s="532"/>
      <c r="AH73" s="165" t="s">
        <v>197</v>
      </c>
      <c r="AL73" s="3">
        <v>224</v>
      </c>
      <c r="AN73" s="3" t="s">
        <v>536</v>
      </c>
      <c r="AO73" s="3">
        <f>'【入出力用】様式A-6(3例目)'!H73</f>
        <v>0</v>
      </c>
    </row>
    <row r="74" spans="1:43" ht="19.149999999999999" customHeight="1" thickBot="1">
      <c r="A74" s="549"/>
      <c r="B74" s="542"/>
      <c r="C74" s="543"/>
      <c r="D74" s="544"/>
      <c r="E74" s="269" t="s">
        <v>555</v>
      </c>
      <c r="F74" s="269"/>
      <c r="G74" s="269"/>
      <c r="H74" s="527"/>
      <c r="I74" s="528"/>
      <c r="J74" s="528"/>
      <c r="K74" s="528"/>
      <c r="L74" s="529"/>
      <c r="M74" s="269" t="s">
        <v>527</v>
      </c>
      <c r="O74" s="527"/>
      <c r="P74" s="528"/>
      <c r="Q74" s="528"/>
      <c r="R74" s="528"/>
      <c r="S74" s="529"/>
      <c r="T74" s="269" t="s">
        <v>528</v>
      </c>
      <c r="W74" s="530"/>
      <c r="X74" s="531"/>
      <c r="Y74" s="531"/>
      <c r="Z74" s="531"/>
      <c r="AA74" s="531"/>
      <c r="AB74" s="531"/>
      <c r="AC74" s="531"/>
      <c r="AD74" s="531"/>
      <c r="AE74" s="531"/>
      <c r="AF74" s="532"/>
      <c r="AH74" s="165" t="s">
        <v>197</v>
      </c>
      <c r="AL74" s="3">
        <v>225</v>
      </c>
      <c r="AN74" s="3" t="s">
        <v>537</v>
      </c>
      <c r="AO74" s="3">
        <f>'【入出力用】様式A-6(3例目)'!M73</f>
        <v>0</v>
      </c>
      <c r="AP74" s="212" t="s">
        <v>437</v>
      </c>
    </row>
    <row r="75" spans="1:43" ht="19.149999999999999" customHeight="1" thickBot="1">
      <c r="A75" s="549"/>
      <c r="B75" s="542"/>
      <c r="C75" s="543"/>
      <c r="D75" s="544"/>
      <c r="E75" s="269" t="s">
        <v>556</v>
      </c>
      <c r="F75" s="269"/>
      <c r="G75" s="269"/>
      <c r="H75" s="530"/>
      <c r="I75" s="531"/>
      <c r="J75" s="531"/>
      <c r="K75" s="531"/>
      <c r="L75" s="531"/>
      <c r="M75" s="531"/>
      <c r="N75" s="531"/>
      <c r="O75" s="531"/>
      <c r="P75" s="531"/>
      <c r="Q75" s="531"/>
      <c r="R75" s="531"/>
      <c r="S75" s="531"/>
      <c r="T75" s="531"/>
      <c r="U75" s="531"/>
      <c r="V75" s="531"/>
      <c r="W75" s="531"/>
      <c r="X75" s="531"/>
      <c r="Y75" s="531"/>
      <c r="Z75" s="531"/>
      <c r="AA75" s="531"/>
      <c r="AB75" s="531"/>
      <c r="AC75" s="531"/>
      <c r="AD75" s="531"/>
      <c r="AE75" s="531"/>
      <c r="AF75" s="532"/>
      <c r="AH75" s="165" t="s">
        <v>197</v>
      </c>
      <c r="AL75" s="3">
        <v>226</v>
      </c>
      <c r="AN75" s="3" t="s">
        <v>538</v>
      </c>
      <c r="AO75" s="3">
        <f>'【入出力用】様式A-6(3例目)'!H74</f>
        <v>0</v>
      </c>
      <c r="AP75" s="315" t="str">
        <f>IF(AND(H73&lt;&gt;"",M73&lt;&gt;"",H74&lt;&gt;"",H75&lt;&gt;"",H76&lt;&gt;"",X76&lt;&gt;""),"OK","NG")</f>
        <v>NG</v>
      </c>
    </row>
    <row r="76" spans="1:43" ht="19.149999999999999" customHeight="1" thickBot="1">
      <c r="A76" s="549"/>
      <c r="B76" s="545"/>
      <c r="C76" s="546"/>
      <c r="D76" s="547"/>
      <c r="E76" s="199" t="s">
        <v>557</v>
      </c>
      <c r="F76" s="200"/>
      <c r="G76" s="201"/>
      <c r="H76" s="482"/>
      <c r="I76" s="483"/>
      <c r="J76" s="483"/>
      <c r="K76" s="483"/>
      <c r="L76" s="483"/>
      <c r="M76" s="483"/>
      <c r="N76" s="483"/>
      <c r="O76" s="483"/>
      <c r="P76" s="483"/>
      <c r="Q76" s="483"/>
      <c r="R76" s="483"/>
      <c r="S76" s="483"/>
      <c r="T76" s="484"/>
      <c r="U76" s="202" t="s">
        <v>558</v>
      </c>
      <c r="V76" s="203"/>
      <c r="W76" s="204"/>
      <c r="X76" s="566"/>
      <c r="Y76" s="567"/>
      <c r="Z76" s="567"/>
      <c r="AA76" s="567"/>
      <c r="AB76" s="567"/>
      <c r="AC76" s="567"/>
      <c r="AD76" s="567"/>
      <c r="AE76" s="567"/>
      <c r="AF76" s="568"/>
      <c r="AH76" s="165" t="s">
        <v>197</v>
      </c>
      <c r="AL76" s="3">
        <v>227</v>
      </c>
      <c r="AN76" s="3" t="s">
        <v>540</v>
      </c>
      <c r="AO76" s="3">
        <f>'【入出力用】様式A-6(3例目)'!O74</f>
        <v>0</v>
      </c>
    </row>
    <row r="77" spans="1:43" ht="15" customHeight="1" thickBot="1">
      <c r="A77" s="549"/>
      <c r="B77" s="284" t="s">
        <v>559</v>
      </c>
      <c r="C77" s="206"/>
      <c r="D77" s="206"/>
      <c r="E77" s="206"/>
      <c r="F77" s="206"/>
      <c r="G77" s="206"/>
      <c r="H77" s="205"/>
      <c r="I77" s="205"/>
      <c r="J77" s="205"/>
      <c r="K77" s="205"/>
      <c r="L77" s="205"/>
      <c r="M77" s="205"/>
      <c r="N77" s="205"/>
      <c r="O77" s="205"/>
      <c r="P77" s="205"/>
      <c r="Q77" s="205"/>
      <c r="R77" s="205"/>
      <c r="S77" s="205"/>
      <c r="T77" s="205"/>
      <c r="U77" s="206"/>
      <c r="V77" s="206"/>
      <c r="W77" s="206"/>
      <c r="X77" s="205"/>
      <c r="Y77" s="205"/>
      <c r="Z77" s="205"/>
      <c r="AA77" s="205"/>
      <c r="AB77" s="205"/>
      <c r="AC77" s="205"/>
      <c r="AD77" s="205"/>
      <c r="AE77" s="205"/>
      <c r="AF77" s="289"/>
      <c r="AH77" s="165"/>
      <c r="AL77" s="3">
        <v>228</v>
      </c>
      <c r="AN77" s="3" t="s">
        <v>541</v>
      </c>
      <c r="AO77" s="3">
        <f>'【入出力用】様式A-6(3例目)'!W74</f>
        <v>0</v>
      </c>
    </row>
    <row r="78" spans="1:43" ht="19.149999999999999" customHeight="1">
      <c r="A78" s="549"/>
      <c r="B78" s="460"/>
      <c r="C78" s="461"/>
      <c r="D78" s="461"/>
      <c r="E78" s="461"/>
      <c r="F78" s="461"/>
      <c r="G78" s="461"/>
      <c r="H78" s="461"/>
      <c r="I78" s="461"/>
      <c r="J78" s="461"/>
      <c r="K78" s="461"/>
      <c r="L78" s="461"/>
      <c r="M78" s="461"/>
      <c r="N78" s="461"/>
      <c r="O78" s="461"/>
      <c r="P78" s="461"/>
      <c r="Q78" s="461"/>
      <c r="R78" s="461"/>
      <c r="S78" s="461"/>
      <c r="T78" s="461"/>
      <c r="U78" s="461"/>
      <c r="V78" s="461"/>
      <c r="W78" s="461"/>
      <c r="X78" s="461"/>
      <c r="Y78" s="461"/>
      <c r="Z78" s="461"/>
      <c r="AA78" s="461"/>
      <c r="AB78" s="461"/>
      <c r="AC78" s="461"/>
      <c r="AD78" s="461"/>
      <c r="AE78" s="461"/>
      <c r="AF78" s="462"/>
      <c r="AG78" s="235"/>
      <c r="AH78" s="165" t="s">
        <v>197</v>
      </c>
      <c r="AL78" s="3">
        <v>229</v>
      </c>
      <c r="AN78" s="3" t="s">
        <v>542</v>
      </c>
      <c r="AO78" s="3">
        <f>'【入出力用】様式A-6(3例目)'!H75</f>
        <v>0</v>
      </c>
    </row>
    <row r="79" spans="1:43" ht="19.149999999999999" customHeight="1" thickBot="1">
      <c r="A79" s="549"/>
      <c r="B79" s="463"/>
      <c r="C79" s="464"/>
      <c r="D79" s="464"/>
      <c r="E79" s="464"/>
      <c r="F79" s="464"/>
      <c r="G79" s="464"/>
      <c r="H79" s="464"/>
      <c r="I79" s="464"/>
      <c r="J79" s="464"/>
      <c r="K79" s="464"/>
      <c r="L79" s="464"/>
      <c r="M79" s="464"/>
      <c r="N79" s="464"/>
      <c r="O79" s="464"/>
      <c r="P79" s="464"/>
      <c r="Q79" s="464"/>
      <c r="R79" s="464"/>
      <c r="S79" s="464"/>
      <c r="T79" s="464"/>
      <c r="U79" s="464"/>
      <c r="V79" s="464"/>
      <c r="W79" s="464"/>
      <c r="X79" s="464"/>
      <c r="Y79" s="464"/>
      <c r="Z79" s="464"/>
      <c r="AA79" s="464"/>
      <c r="AB79" s="464"/>
      <c r="AC79" s="464"/>
      <c r="AD79" s="464"/>
      <c r="AE79" s="464"/>
      <c r="AF79" s="465"/>
      <c r="AG79" s="235"/>
      <c r="AH79" s="165" t="s">
        <v>197</v>
      </c>
      <c r="AL79" s="3">
        <v>230</v>
      </c>
      <c r="AN79" s="3" t="s">
        <v>544</v>
      </c>
      <c r="AO79" s="3">
        <f>'【入出力用】様式A-6(3例目)'!H76</f>
        <v>0</v>
      </c>
    </row>
    <row r="80" spans="1:43" ht="15" customHeight="1" thickBot="1">
      <c r="A80" s="549"/>
      <c r="B80" s="284" t="s">
        <v>560</v>
      </c>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c r="AC80" s="22"/>
      <c r="AD80" s="22"/>
      <c r="AE80" s="22"/>
      <c r="AF80" s="290"/>
      <c r="AH80" s="165"/>
      <c r="AL80" s="3">
        <v>231</v>
      </c>
      <c r="AN80" s="3" t="s">
        <v>545</v>
      </c>
      <c r="AO80" s="3">
        <f>'【入出力用】様式A-6(3例目)'!X76</f>
        <v>0</v>
      </c>
    </row>
    <row r="81" spans="1:53" ht="19.149999999999999" customHeight="1">
      <c r="A81" s="549"/>
      <c r="B81" s="460"/>
      <c r="C81" s="461"/>
      <c r="D81" s="461"/>
      <c r="E81" s="461"/>
      <c r="F81" s="461"/>
      <c r="G81" s="461"/>
      <c r="H81" s="461"/>
      <c r="I81" s="461"/>
      <c r="J81" s="461"/>
      <c r="K81" s="461"/>
      <c r="L81" s="461"/>
      <c r="M81" s="461"/>
      <c r="N81" s="461"/>
      <c r="O81" s="461"/>
      <c r="P81" s="461"/>
      <c r="Q81" s="461"/>
      <c r="R81" s="461"/>
      <c r="S81" s="461"/>
      <c r="T81" s="461"/>
      <c r="U81" s="461"/>
      <c r="V81" s="461"/>
      <c r="W81" s="461"/>
      <c r="X81" s="461"/>
      <c r="Y81" s="461"/>
      <c r="Z81" s="461"/>
      <c r="AA81" s="461"/>
      <c r="AB81" s="461"/>
      <c r="AC81" s="461"/>
      <c r="AD81" s="461"/>
      <c r="AE81" s="461"/>
      <c r="AF81" s="462"/>
      <c r="AG81" s="235"/>
      <c r="AH81" s="165" t="s">
        <v>197</v>
      </c>
      <c r="AL81" s="3">
        <v>232</v>
      </c>
      <c r="AN81" s="3" t="s">
        <v>561</v>
      </c>
      <c r="AO81" s="3">
        <f>'【入出力用】様式A-6(3例目)'!B78</f>
        <v>0</v>
      </c>
    </row>
    <row r="82" spans="1:53" ht="19.149999999999999" customHeight="1" thickBot="1">
      <c r="A82" s="549"/>
      <c r="B82" s="463"/>
      <c r="C82" s="464"/>
      <c r="D82" s="464"/>
      <c r="E82" s="464"/>
      <c r="F82" s="464"/>
      <c r="G82" s="464"/>
      <c r="H82" s="464"/>
      <c r="I82" s="464"/>
      <c r="J82" s="464"/>
      <c r="K82" s="464"/>
      <c r="L82" s="464"/>
      <c r="M82" s="464"/>
      <c r="N82" s="464"/>
      <c r="O82" s="464"/>
      <c r="P82" s="464"/>
      <c r="Q82" s="464"/>
      <c r="R82" s="464"/>
      <c r="S82" s="464"/>
      <c r="T82" s="464"/>
      <c r="U82" s="464"/>
      <c r="V82" s="464"/>
      <c r="W82" s="464"/>
      <c r="X82" s="464"/>
      <c r="Y82" s="464"/>
      <c r="Z82" s="464"/>
      <c r="AA82" s="464"/>
      <c r="AB82" s="464"/>
      <c r="AC82" s="464"/>
      <c r="AD82" s="464"/>
      <c r="AE82" s="464"/>
      <c r="AF82" s="465"/>
      <c r="AG82" s="235"/>
      <c r="AH82" s="165" t="s">
        <v>197</v>
      </c>
      <c r="AL82" s="3">
        <v>233</v>
      </c>
      <c r="AN82" s="3" t="s">
        <v>562</v>
      </c>
      <c r="AO82" s="3">
        <f>'【入出力用】様式A-6(3例目)'!B81</f>
        <v>0</v>
      </c>
    </row>
    <row r="83" spans="1:53" ht="15" customHeight="1" thickBot="1">
      <c r="A83" s="549"/>
      <c r="B83" s="284" t="s">
        <v>563</v>
      </c>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c r="AC83" s="22"/>
      <c r="AD83" s="22"/>
      <c r="AE83" s="22"/>
      <c r="AF83" s="290"/>
      <c r="AH83" s="165"/>
      <c r="AL83" s="3">
        <v>234</v>
      </c>
      <c r="AN83" s="3" t="s">
        <v>564</v>
      </c>
      <c r="AO83" s="3">
        <f>'【入出力用】様式A-6(3例目)'!B84</f>
        <v>0</v>
      </c>
    </row>
    <row r="84" spans="1:53" ht="19.149999999999999" customHeight="1" thickBot="1">
      <c r="A84" s="549"/>
      <c r="B84" s="460"/>
      <c r="C84" s="461"/>
      <c r="D84" s="461"/>
      <c r="E84" s="461"/>
      <c r="F84" s="461"/>
      <c r="G84" s="461"/>
      <c r="H84" s="461"/>
      <c r="I84" s="461"/>
      <c r="J84" s="461"/>
      <c r="K84" s="461"/>
      <c r="L84" s="461"/>
      <c r="M84" s="461"/>
      <c r="N84" s="461"/>
      <c r="O84" s="461"/>
      <c r="P84" s="461"/>
      <c r="Q84" s="461"/>
      <c r="R84" s="461"/>
      <c r="S84" s="461"/>
      <c r="T84" s="461"/>
      <c r="U84" s="461"/>
      <c r="V84" s="461"/>
      <c r="W84" s="461"/>
      <c r="X84" s="461"/>
      <c r="Y84" s="461"/>
      <c r="Z84" s="461"/>
      <c r="AA84" s="461"/>
      <c r="AB84" s="461"/>
      <c r="AC84" s="461"/>
      <c r="AD84" s="461"/>
      <c r="AE84" s="461"/>
      <c r="AF84" s="462"/>
      <c r="AG84" s="235"/>
      <c r="AH84" s="165" t="s">
        <v>197</v>
      </c>
      <c r="AL84" s="3">
        <v>235</v>
      </c>
      <c r="AN84" s="3" t="s">
        <v>565</v>
      </c>
      <c r="AO84" s="3">
        <f>'【入出力用】様式A-6(3例目)'!Z87</f>
        <v>0</v>
      </c>
      <c r="AP84" s="212" t="s">
        <v>437</v>
      </c>
    </row>
    <row r="85" spans="1:53" ht="19.149999999999999" customHeight="1" thickBot="1">
      <c r="A85" s="549"/>
      <c r="B85" s="463"/>
      <c r="C85" s="464"/>
      <c r="D85" s="464"/>
      <c r="E85" s="464"/>
      <c r="F85" s="464"/>
      <c r="G85" s="464"/>
      <c r="H85" s="464"/>
      <c r="I85" s="464"/>
      <c r="J85" s="464"/>
      <c r="K85" s="464"/>
      <c r="L85" s="464"/>
      <c r="M85" s="464"/>
      <c r="N85" s="464"/>
      <c r="O85" s="464"/>
      <c r="P85" s="464"/>
      <c r="Q85" s="464"/>
      <c r="R85" s="464"/>
      <c r="S85" s="464"/>
      <c r="T85" s="464"/>
      <c r="U85" s="464"/>
      <c r="V85" s="464"/>
      <c r="W85" s="464"/>
      <c r="X85" s="464"/>
      <c r="Y85" s="464"/>
      <c r="Z85" s="464"/>
      <c r="AA85" s="464"/>
      <c r="AB85" s="464"/>
      <c r="AC85" s="464"/>
      <c r="AD85" s="464"/>
      <c r="AE85" s="464"/>
      <c r="AF85" s="465"/>
      <c r="AG85" s="235"/>
      <c r="AH85" s="165" t="s">
        <v>197</v>
      </c>
      <c r="AL85" s="3">
        <v>236</v>
      </c>
      <c r="AO85" s="132" t="s">
        <v>566</v>
      </c>
      <c r="AP85" s="315" t="str">
        <f>IF(AND(B78&lt;&gt;"",B81&lt;&gt;"",B84&lt;&gt;""),"OK","NG")</f>
        <v>NG</v>
      </c>
    </row>
    <row r="86" spans="1:53" ht="4.9000000000000004" customHeight="1" thickBot="1">
      <c r="A86" s="549"/>
      <c r="B86" s="128"/>
      <c r="C86" s="128"/>
      <c r="D86" s="128"/>
      <c r="E86" s="128"/>
      <c r="F86" s="128"/>
      <c r="G86" s="128"/>
      <c r="H86" s="128"/>
      <c r="I86" s="128"/>
      <c r="J86" s="128"/>
      <c r="K86" s="128"/>
      <c r="L86" s="128"/>
      <c r="M86" s="128"/>
      <c r="N86" s="128"/>
      <c r="O86" s="128"/>
      <c r="P86" s="128"/>
      <c r="Q86" s="128"/>
      <c r="R86" s="128"/>
      <c r="S86" s="128"/>
      <c r="T86" s="128"/>
      <c r="U86" s="128"/>
      <c r="V86" s="128"/>
      <c r="W86" s="128"/>
      <c r="X86" s="128"/>
      <c r="Y86" s="128"/>
      <c r="Z86" s="128"/>
      <c r="AA86" s="128"/>
      <c r="AB86" s="128"/>
      <c r="AC86" s="128"/>
      <c r="AD86" s="128"/>
      <c r="AE86" s="128"/>
      <c r="AF86" s="291"/>
    </row>
    <row r="87" spans="1:53" ht="19.149999999999999" customHeight="1" thickBot="1">
      <c r="A87" s="549"/>
      <c r="B87" s="68"/>
      <c r="C87" s="68"/>
      <c r="D87" s="68"/>
      <c r="E87" s="68"/>
      <c r="F87" s="68"/>
      <c r="G87" s="68"/>
      <c r="H87" s="68"/>
      <c r="I87" s="68"/>
      <c r="J87" s="68"/>
      <c r="K87" s="68"/>
      <c r="L87" s="68"/>
      <c r="M87" s="68"/>
      <c r="N87" s="68"/>
      <c r="O87" s="68"/>
      <c r="P87" s="68"/>
      <c r="Q87" s="68"/>
      <c r="R87" s="68"/>
      <c r="S87" s="292"/>
      <c r="T87" s="68"/>
      <c r="U87" s="68"/>
      <c r="V87" s="68"/>
      <c r="W87" s="68"/>
      <c r="X87" s="68"/>
      <c r="Y87" s="207" t="s">
        <v>567</v>
      </c>
      <c r="Z87" s="553"/>
      <c r="AA87" s="554"/>
      <c r="AB87" s="554"/>
      <c r="AC87" s="554"/>
      <c r="AD87" s="554"/>
      <c r="AE87" s="554"/>
      <c r="AF87" s="555"/>
      <c r="AH87" s="165" t="s">
        <v>197</v>
      </c>
      <c r="AI87" s="3" t="b">
        <f>($Z$87-$F$41)&gt;=0</f>
        <v>1</v>
      </c>
      <c r="AJ87" s="3" t="b">
        <f>($F$43-$Z$87)&gt;=0</f>
        <v>1</v>
      </c>
      <c r="AK87" s="3" t="b">
        <f>Z87&lt;&gt;""</f>
        <v>0</v>
      </c>
      <c r="AP87" s="315" t="str">
        <f>IF(AND(AK87,AI87,AJ87),"OK","NG")</f>
        <v>NG</v>
      </c>
      <c r="AQ87" s="212" t="s">
        <v>550</v>
      </c>
    </row>
    <row r="88" spans="1:53" ht="3.75" customHeight="1" thickBot="1">
      <c r="A88" s="208"/>
      <c r="B88" s="209"/>
      <c r="C88" s="4"/>
      <c r="D88" s="4"/>
      <c r="E88" s="4"/>
      <c r="F88" s="4"/>
      <c r="G88" s="4"/>
      <c r="H88" s="4"/>
      <c r="I88" s="4"/>
      <c r="J88" s="4"/>
      <c r="K88" s="4"/>
      <c r="L88" s="4"/>
      <c r="M88" s="4"/>
      <c r="N88" s="4"/>
      <c r="O88" s="4"/>
      <c r="P88" s="4"/>
      <c r="Q88" s="4"/>
      <c r="R88" s="4"/>
      <c r="S88" s="4"/>
      <c r="T88" s="4"/>
      <c r="U88" s="4"/>
      <c r="V88" s="4"/>
      <c r="W88" s="4"/>
      <c r="X88" s="4"/>
      <c r="Y88" s="4"/>
      <c r="Z88" s="4"/>
      <c r="AA88" s="4"/>
      <c r="AB88" s="4"/>
      <c r="AC88" s="4"/>
      <c r="AD88" s="4"/>
      <c r="AE88" s="4"/>
      <c r="AF88" s="26"/>
      <c r="AH88" s="210"/>
      <c r="AI88" s="210"/>
      <c r="AJ88" s="132"/>
      <c r="AK88" s="132"/>
      <c r="AL88" s="132"/>
      <c r="AM88" s="132"/>
      <c r="AN88" s="132"/>
      <c r="AO88" s="132"/>
      <c r="AQ88" s="132"/>
      <c r="AR88" s="132"/>
      <c r="AS88" s="132"/>
      <c r="AT88" s="132"/>
      <c r="AU88" s="132"/>
      <c r="AV88" s="132"/>
      <c r="AW88" s="132"/>
      <c r="AX88" s="132"/>
      <c r="AY88" s="132"/>
      <c r="AZ88" s="132"/>
      <c r="BA88" s="132"/>
    </row>
    <row r="89" spans="1:53" s="132" customFormat="1" ht="14.25" customHeight="1">
      <c r="A89" s="526" t="str">
        <f>'【入力用】入力用フォーム '!$C$6&amp;" "&amp;MID('【入力用】入力用フォーム '!C7,1,1000)&amp;'【入力用】入力用フォーム '!$C$8</f>
        <v xml:space="preserve"> </v>
      </c>
      <c r="B89" s="526"/>
      <c r="C89" s="526"/>
      <c r="D89" s="526"/>
      <c r="E89" s="526"/>
      <c r="F89" s="526"/>
      <c r="G89" s="526"/>
      <c r="H89" s="526"/>
      <c r="I89" s="526"/>
      <c r="J89" s="526"/>
      <c r="K89" s="526"/>
      <c r="L89" s="526"/>
      <c r="M89" s="526"/>
      <c r="N89" s="526"/>
      <c r="O89" s="526"/>
      <c r="P89" s="526"/>
      <c r="Q89" s="526"/>
      <c r="R89" s="526"/>
      <c r="S89" s="526"/>
      <c r="T89" s="526"/>
      <c r="U89" s="526"/>
      <c r="V89" s="526"/>
      <c r="W89" s="526"/>
      <c r="X89" s="526"/>
      <c r="Y89" s="526"/>
      <c r="Z89" s="526"/>
      <c r="AA89" s="526"/>
      <c r="AB89" s="526"/>
      <c r="AC89" s="526"/>
      <c r="AD89" s="526"/>
      <c r="AE89" s="526"/>
      <c r="AF89" s="526"/>
      <c r="AG89" s="222"/>
      <c r="AH89" s="68"/>
      <c r="AI89" s="3"/>
      <c r="AJ89" s="3" t="str">
        <f>IF(AJ88=TRUE,"製作技術者",IF(AJ88=FALSE,""))</f>
        <v/>
      </c>
      <c r="AK89" s="3"/>
      <c r="AL89" s="3"/>
      <c r="AM89" s="3"/>
      <c r="AN89" s="3"/>
      <c r="AO89" s="3"/>
      <c r="AP89" s="211" t="str">
        <f>IF(AND(AP12="OK",AP21="OK",AP34="OK",AP46="OK",AP55="OK",AP59="OK",AP69="OK",AP71="OK",AP75="OK",AP85="OK",AP87="OK"),"OK","※未入力の項目があります")</f>
        <v>※未入力の項目があります</v>
      </c>
      <c r="AQ89" s="3"/>
      <c r="AR89" s="3"/>
      <c r="AS89" s="3"/>
      <c r="AT89" s="3"/>
      <c r="AU89" s="3"/>
      <c r="AV89" s="3"/>
      <c r="AW89" s="3"/>
      <c r="AX89" s="3"/>
      <c r="AY89" s="3"/>
      <c r="AZ89" s="3"/>
      <c r="BA89" s="3"/>
    </row>
    <row r="90" spans="1:53" ht="18.75" customHeight="1">
      <c r="AH90" s="68"/>
    </row>
    <row r="91" spans="1:53" ht="18.75" customHeight="1">
      <c r="AH91" s="68"/>
      <c r="AI91" s="68"/>
    </row>
    <row r="92" spans="1:53" ht="14.25" customHeight="1">
      <c r="AI92" s="68"/>
    </row>
    <row r="93" spans="1:53" ht="18.75" customHeight="1"/>
    <row r="94" spans="1:53" ht="18.75" customHeight="1"/>
    <row r="95" spans="1:53" ht="14.25" customHeight="1">
      <c r="AL95" s="3" t="b">
        <v>1</v>
      </c>
    </row>
    <row r="96" spans="1:53" ht="18.75" customHeight="1">
      <c r="AH96" s="68"/>
      <c r="AL96" s="3" t="str">
        <f>IF(AL95=TRUE,"その他",IF(AL95=FALSE,""))</f>
        <v>その他</v>
      </c>
    </row>
    <row r="97" spans="34:36" ht="18.75" customHeight="1"/>
    <row r="98" spans="34:36" ht="5.0999999999999996" customHeight="1"/>
    <row r="99" spans="34:36" ht="18.75" customHeight="1"/>
    <row r="100" spans="34:36" ht="5.0999999999999996" customHeight="1"/>
    <row r="101" spans="34:36" ht="18" customHeight="1"/>
    <row r="102" spans="34:36" ht="18" customHeight="1"/>
    <row r="103" spans="34:36" ht="18" customHeight="1"/>
    <row r="104" spans="34:36" ht="18" customHeight="1"/>
    <row r="105" spans="34:36" ht="19.5" customHeight="1"/>
    <row r="106" spans="34:36" ht="20.25" customHeight="1"/>
    <row r="107" spans="34:36" ht="18.75" customHeight="1"/>
    <row r="108" spans="34:36" ht="14.25" customHeight="1"/>
    <row r="109" spans="34:36" ht="14.25" customHeight="1">
      <c r="AH109" s="6"/>
      <c r="AI109" s="3" t="b">
        <v>0</v>
      </c>
      <c r="AJ109" s="3" t="b">
        <v>0</v>
      </c>
    </row>
    <row r="110" spans="34:36" ht="14.25" customHeight="1">
      <c r="AI110" s="3" t="str">
        <f>IF(AI109=TRUE,"MDｒ",IF(AI109=FALSE,""))</f>
        <v/>
      </c>
      <c r="AJ110" s="3" t="str">
        <f>IF(AJ109=TRUE,"PO",IF(AJ109=FALSE,""))</f>
        <v/>
      </c>
    </row>
    <row r="111" spans="34:36" ht="18" customHeight="1"/>
    <row r="112" spans="34:36" ht="18" customHeight="1">
      <c r="AI112" s="3" t="str">
        <f>CONCATENATE(AI110,AJ110,AK132,AL131,AM131)</f>
        <v/>
      </c>
      <c r="AJ112" s="6"/>
    </row>
    <row r="113" spans="42:42" ht="4.5" customHeight="1"/>
    <row r="114" spans="42:42" ht="14.25" customHeight="1"/>
    <row r="115" spans="42:42" ht="9" customHeight="1"/>
    <row r="116" spans="42:42" ht="17.25" customHeight="1">
      <c r="AP116" s="68"/>
    </row>
    <row r="117" spans="42:42" ht="17.25" customHeight="1"/>
    <row r="118" spans="42:42" ht="17.25" customHeight="1">
      <c r="AP118" s="45"/>
    </row>
    <row r="119" spans="42:42" ht="17.25" customHeight="1"/>
    <row r="120" spans="42:42" ht="15.75" customHeight="1"/>
    <row r="121" spans="42:42" ht="14.25" customHeight="1"/>
    <row r="122" spans="42:42" ht="14.25" customHeight="1"/>
    <row r="123" spans="42:42" ht="13.9" customHeight="1"/>
    <row r="124" spans="42:42" ht="14.25" customHeight="1"/>
    <row r="125" spans="42:42" ht="14.25" customHeight="1"/>
    <row r="126" spans="42:42" ht="14.25" customHeight="1"/>
    <row r="127" spans="42:42" ht="14.25" customHeight="1"/>
    <row r="128" spans="42:42" ht="14.25" customHeight="1"/>
    <row r="129" spans="1:60" ht="27" customHeight="1"/>
    <row r="130" spans="1:60" ht="11.25" customHeight="1">
      <c r="AL130" s="3" t="b">
        <v>0</v>
      </c>
      <c r="AM130" s="3" t="b">
        <v>0</v>
      </c>
      <c r="AT130" s="6"/>
      <c r="AU130" s="6"/>
      <c r="AV130" s="6"/>
      <c r="AW130" s="6"/>
      <c r="AX130" s="6"/>
      <c r="AY130" s="6"/>
      <c r="AZ130" s="6"/>
      <c r="BA130" s="6"/>
    </row>
    <row r="131" spans="1:60" s="6" customFormat="1" ht="15" customHeight="1">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c r="AH131" s="3"/>
      <c r="AI131" s="3"/>
      <c r="AJ131" s="3"/>
      <c r="AK131" s="3" t="b">
        <v>0</v>
      </c>
      <c r="AL131" s="3" t="str">
        <f>IF(AL130=TRUE,"OT",IF(AL130=FALSE,""))</f>
        <v/>
      </c>
      <c r="AM131" s="3" t="str">
        <f>IF(AM130=TRUE,"その他",IF(AM130=FALSE,""))</f>
        <v/>
      </c>
      <c r="AN131" s="3"/>
      <c r="AO131" s="3"/>
      <c r="AP131" s="3"/>
      <c r="AQ131" s="3"/>
      <c r="AR131" s="3"/>
      <c r="AS131" s="3"/>
      <c r="AT131" s="3"/>
      <c r="AU131" s="3"/>
      <c r="AV131" s="3"/>
      <c r="AW131" s="3"/>
      <c r="AX131" s="3"/>
      <c r="AY131" s="3"/>
      <c r="AZ131" s="3"/>
      <c r="BA131" s="3"/>
    </row>
    <row r="132" spans="1:60">
      <c r="AK132" s="3" t="str">
        <f>IF(AK131=TRUE,"PT",IF(AK131=FALSE,""))</f>
        <v/>
      </c>
      <c r="AQ132" s="6"/>
      <c r="AR132" s="6"/>
      <c r="AS132" s="6"/>
    </row>
    <row r="133" spans="1:60">
      <c r="AP133" s="6"/>
    </row>
    <row r="134" spans="1:60" ht="3.75" customHeight="1">
      <c r="AK134" s="6"/>
    </row>
    <row r="136" spans="1:60" ht="3.75" customHeight="1"/>
    <row r="137" spans="1:60">
      <c r="BH137" s="3">
        <v>1</v>
      </c>
    </row>
    <row r="138" spans="1:60">
      <c r="BH138" s="3">
        <v>2</v>
      </c>
    </row>
    <row r="150" ht="4.5" customHeight="1"/>
    <row r="152" ht="5.25" customHeight="1"/>
  </sheetData>
  <sheetProtection password="A1F5" sheet="1" sort="0" autoFilter="0"/>
  <mergeCells count="123">
    <mergeCell ref="B10:E10"/>
    <mergeCell ref="A89:AF89"/>
    <mergeCell ref="H76:T76"/>
    <mergeCell ref="X76:AF76"/>
    <mergeCell ref="B78:AF79"/>
    <mergeCell ref="B81:AF82"/>
    <mergeCell ref="B84:AF85"/>
    <mergeCell ref="Z87:AF87"/>
    <mergeCell ref="B68:AF69"/>
    <mergeCell ref="Z71:AF71"/>
    <mergeCell ref="A73:A87"/>
    <mergeCell ref="B73:D76"/>
    <mergeCell ref="H73:K73"/>
    <mergeCell ref="M73:AF73"/>
    <mergeCell ref="H74:L74"/>
    <mergeCell ref="O74:S74"/>
    <mergeCell ref="W74:AF74"/>
    <mergeCell ref="H75:AF75"/>
    <mergeCell ref="A57:A72"/>
    <mergeCell ref="H59:AF59"/>
    <mergeCell ref="H60:T60"/>
    <mergeCell ref="X60:AF60"/>
    <mergeCell ref="B62:AF63"/>
    <mergeCell ref="B65:AF66"/>
    <mergeCell ref="B67:AF67"/>
    <mergeCell ref="F43:J44"/>
    <mergeCell ref="B45:E45"/>
    <mergeCell ref="F45:J45"/>
    <mergeCell ref="K45:S45"/>
    <mergeCell ref="B46:E46"/>
    <mergeCell ref="F46:AF46"/>
    <mergeCell ref="B57:D60"/>
    <mergeCell ref="H57:K57"/>
    <mergeCell ref="M57:AF57"/>
    <mergeCell ref="H58:L58"/>
    <mergeCell ref="O58:S58"/>
    <mergeCell ref="W58:AF58"/>
    <mergeCell ref="A36:AF36"/>
    <mergeCell ref="B37:K38"/>
    <mergeCell ref="AD37:AF38"/>
    <mergeCell ref="A39:A56"/>
    <mergeCell ref="B40:AF40"/>
    <mergeCell ref="B41:E42"/>
    <mergeCell ref="F41:J42"/>
    <mergeCell ref="K41:S44"/>
    <mergeCell ref="T41:AF44"/>
    <mergeCell ref="B43:E44"/>
    <mergeCell ref="B48:AF49"/>
    <mergeCell ref="B51:AF52"/>
    <mergeCell ref="B54:AF55"/>
    <mergeCell ref="T45:AF45"/>
    <mergeCell ref="C33:I33"/>
    <mergeCell ref="J33:Q33"/>
    <mergeCell ref="R33:AF33"/>
    <mergeCell ref="C34:I34"/>
    <mergeCell ref="J34:Q34"/>
    <mergeCell ref="R34:AF34"/>
    <mergeCell ref="C31:I31"/>
    <mergeCell ref="J31:Q31"/>
    <mergeCell ref="R31:AF31"/>
    <mergeCell ref="C32:I32"/>
    <mergeCell ref="J32:Q32"/>
    <mergeCell ref="R32:AF32"/>
    <mergeCell ref="C29:I29"/>
    <mergeCell ref="J29:Q29"/>
    <mergeCell ref="R29:AF29"/>
    <mergeCell ref="C30:I30"/>
    <mergeCell ref="J30:Q30"/>
    <mergeCell ref="R30:AF30"/>
    <mergeCell ref="C27:I27"/>
    <mergeCell ref="J27:Q27"/>
    <mergeCell ref="R27:AF27"/>
    <mergeCell ref="C28:I28"/>
    <mergeCell ref="J28:Q28"/>
    <mergeCell ref="R28:AF28"/>
    <mergeCell ref="M8:O8"/>
    <mergeCell ref="X8:Z8"/>
    <mergeCell ref="B9:H9"/>
    <mergeCell ref="B18:B35"/>
    <mergeCell ref="C18:F18"/>
    <mergeCell ref="G18:O18"/>
    <mergeCell ref="C19:F19"/>
    <mergeCell ref="G19:O19"/>
    <mergeCell ref="C20:O20"/>
    <mergeCell ref="C21:O21"/>
    <mergeCell ref="B13:B17"/>
    <mergeCell ref="C13:F13"/>
    <mergeCell ref="G13:O13"/>
    <mergeCell ref="C22:AF22"/>
    <mergeCell ref="C24:AF24"/>
    <mergeCell ref="C25:I25"/>
    <mergeCell ref="J25:Q25"/>
    <mergeCell ref="R25:AF25"/>
    <mergeCell ref="C26:I26"/>
    <mergeCell ref="J26:Q26"/>
    <mergeCell ref="R26:AF26"/>
    <mergeCell ref="G16:O16"/>
    <mergeCell ref="C17:F17"/>
    <mergeCell ref="G17:O17"/>
    <mergeCell ref="A11:A35"/>
    <mergeCell ref="D11:F11"/>
    <mergeCell ref="K11:M11"/>
    <mergeCell ref="R11:T11"/>
    <mergeCell ref="Y11:AF11"/>
    <mergeCell ref="H12:AF12"/>
    <mergeCell ref="AP1:AP2"/>
    <mergeCell ref="J2:AF2"/>
    <mergeCell ref="AP3:AP9"/>
    <mergeCell ref="A4:G4"/>
    <mergeCell ref="H4:O4"/>
    <mergeCell ref="P4:W4"/>
    <mergeCell ref="X4:AF4"/>
    <mergeCell ref="E6:I6"/>
    <mergeCell ref="O6:S6"/>
    <mergeCell ref="Y6:AA6"/>
    <mergeCell ref="P13:AF13"/>
    <mergeCell ref="C14:F14"/>
    <mergeCell ref="G14:O14"/>
    <mergeCell ref="P14:AF21"/>
    <mergeCell ref="C15:F15"/>
    <mergeCell ref="G15:O15"/>
    <mergeCell ref="C16:F16"/>
    <mergeCell ref="C8:E8"/>
  </mergeCells>
  <phoneticPr fontId="19"/>
  <conditionalFormatting sqref="C21:O21">
    <cfRule type="expression" dxfId="90" priority="74">
      <formula>ISERROR($AI$22)</formula>
    </cfRule>
  </conditionalFormatting>
  <conditionalFormatting sqref="C8:E8 B9:H9">
    <cfRule type="expression" dxfId="89" priority="82">
      <formula xml:space="preserve"> 90&gt;$C$8</formula>
    </cfRule>
  </conditionalFormatting>
  <conditionalFormatting sqref="G14:O14">
    <cfRule type="expression" dxfId="88" priority="79">
      <formula>ISERROR($AI$18)</formula>
    </cfRule>
  </conditionalFormatting>
  <conditionalFormatting sqref="G15:O15">
    <cfRule type="expression" dxfId="87" priority="78">
      <formula>ISERROR($AI$19)</formula>
    </cfRule>
  </conditionalFormatting>
  <conditionalFormatting sqref="G17:O17">
    <cfRule type="expression" dxfId="86" priority="75">
      <formula>$C$17="活動度："</formula>
    </cfRule>
    <cfRule type="expression" dxfId="85" priority="76">
      <formula>$C$17&amp;$G$17&lt;&gt;""</formula>
    </cfRule>
    <cfRule type="expression" dxfId="84" priority="77">
      <formula>$C$17&lt;&gt;"活動度："</formula>
    </cfRule>
  </conditionalFormatting>
  <conditionalFormatting sqref="M8:O8 J9:R9">
    <cfRule type="expression" dxfId="83" priority="81">
      <formula>90&gt;$M$8</formula>
    </cfRule>
  </conditionalFormatting>
  <conditionalFormatting sqref="Y6:AA6">
    <cfRule type="expression" dxfId="82" priority="83">
      <formula>90&gt;$Y$6</formula>
    </cfRule>
  </conditionalFormatting>
  <conditionalFormatting sqref="X8:Z8 U9:AG9">
    <cfRule type="expression" dxfId="81" priority="80">
      <formula>90&gt;$X$8</formula>
    </cfRule>
  </conditionalFormatting>
  <conditionalFormatting sqref="X60:AF60">
    <cfRule type="expression" dxfId="80" priority="70">
      <formula>AK60="CAUTION"</formula>
    </cfRule>
  </conditionalFormatting>
  <conditionalFormatting sqref="X76:AF76">
    <cfRule type="expression" dxfId="79" priority="72">
      <formula>AK60="CAUTION"</formula>
    </cfRule>
  </conditionalFormatting>
  <conditionalFormatting sqref="J2:AG2">
    <cfRule type="expression" dxfId="78" priority="71">
      <formula>"申請日"=LEFT($J$2,3)</formula>
    </cfRule>
  </conditionalFormatting>
  <conditionalFormatting sqref="AP12">
    <cfRule type="expression" dxfId="77" priority="69">
      <formula>$AP$12="NG"</formula>
    </cfRule>
  </conditionalFormatting>
  <conditionalFormatting sqref="AP21">
    <cfRule type="expression" dxfId="76" priority="68">
      <formula>$AP$21="NG"</formula>
    </cfRule>
  </conditionalFormatting>
  <conditionalFormatting sqref="AP46">
    <cfRule type="expression" dxfId="75" priority="67">
      <formula>$AP$46="NG"</formula>
    </cfRule>
  </conditionalFormatting>
  <conditionalFormatting sqref="AP55">
    <cfRule type="expression" dxfId="74" priority="66">
      <formula>$AP$55="NG"</formula>
    </cfRule>
  </conditionalFormatting>
  <conditionalFormatting sqref="AP59">
    <cfRule type="expression" dxfId="73" priority="65">
      <formula>$AP$59="NG"</formula>
    </cfRule>
  </conditionalFormatting>
  <conditionalFormatting sqref="AP69">
    <cfRule type="expression" dxfId="72" priority="64">
      <formula>$AP$69="NG"</formula>
    </cfRule>
  </conditionalFormatting>
  <conditionalFormatting sqref="AP71">
    <cfRule type="expression" dxfId="71" priority="63">
      <formula>$AP$71="NG"</formula>
    </cfRule>
  </conditionalFormatting>
  <conditionalFormatting sqref="AP75">
    <cfRule type="expression" dxfId="70" priority="62">
      <formula>$AP$75="NG"</formula>
    </cfRule>
  </conditionalFormatting>
  <conditionalFormatting sqref="AP85">
    <cfRule type="expression" dxfId="69" priority="61">
      <formula>$AP$85="NG"</formula>
    </cfRule>
  </conditionalFormatting>
  <conditionalFormatting sqref="AP87">
    <cfRule type="expression" dxfId="68" priority="60">
      <formula>$AP$87="NG"</formula>
    </cfRule>
  </conditionalFormatting>
  <conditionalFormatting sqref="AK60 AP60">
    <cfRule type="expression" dxfId="67" priority="59">
      <formula>$AK$60="CAUTION"</formula>
    </cfRule>
  </conditionalFormatting>
  <conditionalFormatting sqref="AH57:AH60">
    <cfRule type="expression" dxfId="66" priority="58">
      <formula>AND($H$60&lt;&gt;"",$X$60&lt;&gt;"")</formula>
    </cfRule>
  </conditionalFormatting>
  <conditionalFormatting sqref="AH13:AH17 AH21">
    <cfRule type="expression" dxfId="65" priority="57">
      <formula>$AP$21="NG"</formula>
    </cfRule>
  </conditionalFormatting>
  <conditionalFormatting sqref="AH11:AH12">
    <cfRule type="expression" dxfId="64" priority="56">
      <formula>$AP$12="NG"</formula>
    </cfRule>
  </conditionalFormatting>
  <conditionalFormatting sqref="AH73:AH76">
    <cfRule type="expression" dxfId="63" priority="55">
      <formula>$AP$75="NG"</formula>
    </cfRule>
  </conditionalFormatting>
  <conditionalFormatting sqref="AP89 AP3 AP10">
    <cfRule type="expression" dxfId="62" priority="54">
      <formula>$AP$89="OK"</formula>
    </cfRule>
  </conditionalFormatting>
  <conditionalFormatting sqref="H60:T60 H76:T76">
    <cfRule type="expression" dxfId="61" priority="90">
      <formula>$AK$60="CAUTION"</formula>
    </cfRule>
  </conditionalFormatting>
  <conditionalFormatting sqref="AP34">
    <cfRule type="expression" dxfId="60" priority="53">
      <formula>$AP$34="NG"</formula>
    </cfRule>
  </conditionalFormatting>
  <conditionalFormatting sqref="AH87">
    <cfRule type="expression" dxfId="59" priority="91">
      <formula>$AP$87="NG"</formula>
    </cfRule>
  </conditionalFormatting>
  <conditionalFormatting sqref="AH40:AH46">
    <cfRule type="expression" dxfId="58" priority="92">
      <formula>$AP$46="NG"</formula>
    </cfRule>
  </conditionalFormatting>
  <conditionalFormatting sqref="AH23 AH26:AH34">
    <cfRule type="expression" dxfId="57" priority="52">
      <formula>$AP$34="NG"</formula>
    </cfRule>
  </conditionalFormatting>
  <conditionalFormatting sqref="AH76">
    <cfRule type="expression" dxfId="56" priority="51">
      <formula>AND($H$76&lt;&gt;"",$X$76&lt;&gt;"")</formula>
    </cfRule>
  </conditionalFormatting>
  <conditionalFormatting sqref="AH85">
    <cfRule type="expression" dxfId="55" priority="50">
      <formula>$B$84&lt;&gt;""</formula>
    </cfRule>
  </conditionalFormatting>
  <conditionalFormatting sqref="AH40">
    <cfRule type="expression" dxfId="54" priority="35">
      <formula>$AK$39=TRUE</formula>
    </cfRule>
  </conditionalFormatting>
  <conditionalFormatting sqref="AH73">
    <cfRule type="expression" dxfId="53" priority="49">
      <formula>AND($H$73&lt;&gt;"",$M$73&lt;&gt;"")</formula>
    </cfRule>
  </conditionalFormatting>
  <conditionalFormatting sqref="AH74">
    <cfRule type="expression" dxfId="52" priority="48">
      <formula>$H$74&lt;&gt;""</formula>
    </cfRule>
  </conditionalFormatting>
  <conditionalFormatting sqref="AH75">
    <cfRule type="expression" dxfId="51" priority="47">
      <formula>$H$75&lt;&gt;""</formula>
    </cfRule>
  </conditionalFormatting>
  <conditionalFormatting sqref="AH78:AH79">
    <cfRule type="expression" dxfId="50" priority="46">
      <formula>$B$78&lt;&gt;""</formula>
    </cfRule>
  </conditionalFormatting>
  <conditionalFormatting sqref="AH81:AH82">
    <cfRule type="expression" dxfId="49" priority="45">
      <formula>$B$81&lt;&gt;""</formula>
    </cfRule>
  </conditionalFormatting>
  <conditionalFormatting sqref="AH57">
    <cfRule type="expression" dxfId="48" priority="44">
      <formula>AND($H$57&lt;&gt;"",$M$57&lt;&gt;"")</formula>
    </cfRule>
  </conditionalFormatting>
  <conditionalFormatting sqref="AH58">
    <cfRule type="expression" dxfId="47" priority="43">
      <formula>$H$58&lt;&gt;""</formula>
    </cfRule>
  </conditionalFormatting>
  <conditionalFormatting sqref="AH59">
    <cfRule type="expression" dxfId="46" priority="42">
      <formula>$H$59&lt;&gt;""</formula>
    </cfRule>
  </conditionalFormatting>
  <conditionalFormatting sqref="AH62:AH63">
    <cfRule type="expression" dxfId="45" priority="41">
      <formula>$B$62&lt;&gt;""</formula>
    </cfRule>
  </conditionalFormatting>
  <conditionalFormatting sqref="AH65:AH66">
    <cfRule type="expression" dxfId="44" priority="40">
      <formula>$B$65&lt;&gt;""</formula>
    </cfRule>
  </conditionalFormatting>
  <conditionalFormatting sqref="AH68:AH69">
    <cfRule type="expression" dxfId="43" priority="39">
      <formula>$B$68&lt;&gt;""</formula>
    </cfRule>
  </conditionalFormatting>
  <conditionalFormatting sqref="AH48:AH49">
    <cfRule type="expression" dxfId="42" priority="38">
      <formula>$B$48&lt;&gt;""</formula>
    </cfRule>
  </conditionalFormatting>
  <conditionalFormatting sqref="AH51:AH52">
    <cfRule type="expression" dxfId="41" priority="37">
      <formula>$B$51&lt;&gt;""</formula>
    </cfRule>
  </conditionalFormatting>
  <conditionalFormatting sqref="AH54:AH55">
    <cfRule type="expression" dxfId="40" priority="36">
      <formula>$B$54&lt;&gt;""</formula>
    </cfRule>
  </conditionalFormatting>
  <conditionalFormatting sqref="AH41:AH42">
    <cfRule type="expression" dxfId="39" priority="34">
      <formula>$F$41&lt;&gt;""</formula>
    </cfRule>
  </conditionalFormatting>
  <conditionalFormatting sqref="AH43:AH44">
    <cfRule type="expression" dxfId="38" priority="33">
      <formula>$F$43&lt;&gt;""</formula>
    </cfRule>
  </conditionalFormatting>
  <conditionalFormatting sqref="AH45">
    <cfRule type="expression" dxfId="37" priority="32">
      <formula>AND($F$45&lt;&gt;"",$T$45&lt;&gt;"")</formula>
    </cfRule>
  </conditionalFormatting>
  <conditionalFormatting sqref="AH46">
    <cfRule type="expression" dxfId="36" priority="31">
      <formula>$F$46&lt;&gt;""</formula>
    </cfRule>
  </conditionalFormatting>
  <conditionalFormatting sqref="AH23">
    <cfRule type="expression" dxfId="35" priority="30">
      <formula>$AK$22&lt;&gt;""</formula>
    </cfRule>
  </conditionalFormatting>
  <conditionalFormatting sqref="AH26:AH34">
    <cfRule type="expression" dxfId="34" priority="29">
      <formula>OR(AND($AK$22="",$C$26&amp;$J$26&amp;$R$26=""),AMD($AK$22=2,$C$26&amp;$J$26&amp;$R$26&lt;&gt;""+$AI$26))</formula>
    </cfRule>
  </conditionalFormatting>
  <conditionalFormatting sqref="AH21">
    <cfRule type="expression" dxfId="33" priority="28">
      <formula>$C$21&lt;&gt;""</formula>
    </cfRule>
  </conditionalFormatting>
  <conditionalFormatting sqref="AH13">
    <cfRule type="expression" dxfId="32" priority="27">
      <formula>$G$13&lt;&gt;""</formula>
    </cfRule>
  </conditionalFormatting>
  <conditionalFormatting sqref="AH14">
    <cfRule type="expression" dxfId="31" priority="26">
      <formula>$G$14&lt;&gt;""</formula>
    </cfRule>
  </conditionalFormatting>
  <conditionalFormatting sqref="AH15">
    <cfRule type="expression" dxfId="30" priority="5">
      <formula>ISERROR($AI$19)</formula>
    </cfRule>
    <cfRule type="expression" dxfId="29" priority="25">
      <formula>$G$15&lt;&gt;""</formula>
    </cfRule>
  </conditionalFormatting>
  <conditionalFormatting sqref="AH16">
    <cfRule type="expression" dxfId="28" priority="24">
      <formula>$G$16&lt;&gt;""</formula>
    </cfRule>
  </conditionalFormatting>
  <conditionalFormatting sqref="AH11">
    <cfRule type="expression" dxfId="27" priority="23">
      <formula>AND($D$11&lt;&gt;"",$K$11&lt;&gt;"",$R$11&lt;&gt;"",$Y$11&lt;&gt;"")</formula>
    </cfRule>
  </conditionalFormatting>
  <conditionalFormatting sqref="AH12">
    <cfRule type="expression" dxfId="26" priority="22">
      <formula>$H$12&lt;&gt;""</formula>
    </cfRule>
  </conditionalFormatting>
  <conditionalFormatting sqref="AH54:AH55 AH48:AH49 AH51:AH52">
    <cfRule type="expression" dxfId="25" priority="93">
      <formula>$AP$55="NG"</formula>
    </cfRule>
  </conditionalFormatting>
  <conditionalFormatting sqref="AH57:AH60 AH62:AH63 AH65:AH66 AH68:AH69">
    <cfRule type="expression" dxfId="24" priority="94">
      <formula>$AP$69="NG"</formula>
    </cfRule>
  </conditionalFormatting>
  <conditionalFormatting sqref="AH78:AH79 AH81:AH82 AH84:AH85">
    <cfRule type="expression" dxfId="23" priority="95">
      <formula>$AP$85="NG"</formula>
    </cfRule>
  </conditionalFormatting>
  <conditionalFormatting sqref="AP11">
    <cfRule type="expression" dxfId="22" priority="21">
      <formula>$AP$12&lt;&gt;"OK"</formula>
    </cfRule>
  </conditionalFormatting>
  <conditionalFormatting sqref="AP20">
    <cfRule type="expression" dxfId="21" priority="20">
      <formula>$AP$21&lt;&gt;"OK"</formula>
    </cfRule>
  </conditionalFormatting>
  <conditionalFormatting sqref="AP33">
    <cfRule type="expression" dxfId="20" priority="19">
      <formula>$AP$34&lt;&gt;"OK"</formula>
    </cfRule>
  </conditionalFormatting>
  <conditionalFormatting sqref="AP45">
    <cfRule type="expression" dxfId="19" priority="18">
      <formula>$AP$46&lt;&gt;"OK"</formula>
    </cfRule>
  </conditionalFormatting>
  <conditionalFormatting sqref="AP54">
    <cfRule type="expression" dxfId="18" priority="17">
      <formula>$AP$55&lt;&gt;"OK"</formula>
    </cfRule>
  </conditionalFormatting>
  <conditionalFormatting sqref="AP58">
    <cfRule type="expression" dxfId="17" priority="16">
      <formula>$AP$59&lt;&gt;"OK"</formula>
    </cfRule>
  </conditionalFormatting>
  <conditionalFormatting sqref="AP68">
    <cfRule type="expression" dxfId="16" priority="15">
      <formula>$AP$69&lt;&gt;"OK"</formula>
    </cfRule>
  </conditionalFormatting>
  <conditionalFormatting sqref="AP74">
    <cfRule type="expression" dxfId="15" priority="14">
      <formula>$AP$75&lt;&gt;"OK"</formula>
    </cfRule>
  </conditionalFormatting>
  <conditionalFormatting sqref="AP84">
    <cfRule type="expression" dxfId="14" priority="13">
      <formula>$AP$85&lt;&gt;"OK"</formula>
    </cfRule>
  </conditionalFormatting>
  <conditionalFormatting sqref="AQ87">
    <cfRule type="expression" dxfId="13" priority="12">
      <formula>$AP$87&lt;&gt;"OK"</formula>
    </cfRule>
  </conditionalFormatting>
  <conditionalFormatting sqref="AQ71">
    <cfRule type="expression" dxfId="12" priority="11">
      <formula>$AP$71&lt;&gt;"OK"</formula>
    </cfRule>
  </conditionalFormatting>
  <conditionalFormatting sqref="AJ10">
    <cfRule type="expression" dxfId="11" priority="9">
      <formula>ISERROR($AK$10)</formula>
    </cfRule>
  </conditionalFormatting>
  <conditionalFormatting sqref="AK10">
    <cfRule type="expression" dxfId="10" priority="8">
      <formula>ISERROR($AK$10)</formula>
    </cfRule>
  </conditionalFormatting>
  <conditionalFormatting sqref="Z71:AF71">
    <cfRule type="expression" dxfId="9" priority="2">
      <formula>IF($Z$71=0,0,($Z$71-$F$41)&lt;0)</formula>
    </cfRule>
    <cfRule type="expression" dxfId="8" priority="7">
      <formula>IF($Z$71=0,0,($F$43-$Z$71)&lt;0)</formula>
    </cfRule>
  </conditionalFormatting>
  <conditionalFormatting sqref="AH17">
    <cfRule type="expression" dxfId="7" priority="6">
      <formula>$C$17&amp;$G$17=""</formula>
    </cfRule>
  </conditionalFormatting>
  <conditionalFormatting sqref="Z87:AF87">
    <cfRule type="expression" dxfId="6" priority="1">
      <formula>IF($Z$87=0,0,($F$43-$Z$87)&lt;0)</formula>
    </cfRule>
    <cfRule type="expression" dxfId="5" priority="4">
      <formula>IF($Z$87=0,0,($Z$87-$F$41)&lt;0)</formula>
    </cfRule>
  </conditionalFormatting>
  <conditionalFormatting sqref="F41:J44">
    <cfRule type="expression" dxfId="4" priority="3">
      <formula>($F$43-$F$41)&lt;=0</formula>
    </cfRule>
  </conditionalFormatting>
  <dataValidations count="12">
    <dataValidation allowBlank="1" showInputMessage="1" showErrorMessage="1" prompt="被験者、製作担当、フィールドテスト評価者は必ず別の方が行ってください。" sqref="H60:T60 H76:T76"/>
    <dataValidation allowBlank="1" showInputMessage="1" showErrorMessage="1" prompt="ハイフンなしの数字7文字を入力してください。_x000a_例_x000a_1111111" sqref="H57:K57"/>
    <dataValidation allowBlank="1" showInputMessage="1" showErrorMessage="1" prompt="129文字以内でご記入してください。" sqref="B81 B78 B68 B65 B62 B54 B51 B48 B84"/>
    <dataValidation type="list" allowBlank="1" showInputMessage="1" showErrorMessage="1" sqref="X76:AF76">
      <formula1>"医師,義肢装具士,理学療法士,作業療法士"</formula1>
    </dataValidation>
    <dataValidation type="list" allowBlank="1" showInputMessage="1" showErrorMessage="1" sqref="X60:AF60">
      <formula1>"義肢装具士,製作技術者"</formula1>
    </dataValidation>
    <dataValidation type="list" allowBlank="1" showInputMessage="1" showErrorMessage="1" sqref="B13:B17">
      <formula1>"日常使用している補装具,初めての補装具使用"</formula1>
    </dataValidation>
    <dataValidation type="list" allowBlank="1" showInputMessage="1" showErrorMessage="1" prompt="メニューから該当するものを選択してください。" sqref="G16">
      <formula1>"　,毎日,6日/1週間,5日/1週間,4日/1週間,3日/1週間,2日/1週間,1日/1週間"</formula1>
    </dataValidation>
    <dataValidation type="list" allowBlank="1" showInputMessage="1" showErrorMessage="1" prompt="プルダウンメニューから該当するものを選択してください。" sqref="F45">
      <formula1>"　,毎日,6日/1週間,5日/1週間,4日/1週間,3日/1週間,2日/1週間,1日/1週間"</formula1>
    </dataValidation>
    <dataValidation allowBlank="1" showInputMessage="1" showErrorMessage="1" promptTitle="月日の入力方法" prompt="####/##/##" sqref="Z87:AF87 Z71:AF71 F43 F41"/>
    <dataValidation type="whole" operator="greaterThan" allowBlank="1" showErrorMessage="1" errorTitle="フィールドテスト評価不足" error="フィールドテストの期間が不足しています。" promptTitle="フィールドテストの期間が不足しています。" prompt="フィールドテストの期間が不足しています。" sqref="Y6:AA6">
      <formula1>89</formula1>
    </dataValidation>
    <dataValidation allowBlank="1" showErrorMessage="1" sqref="E6:I6 O6:S6"/>
    <dataValidation type="list" allowBlank="1" showInputMessage="1" showErrorMessage="1" prompt="プルダウンメニューから該当するものを選択してください。" sqref="T45:AG45">
      <formula1>",0.5時間未満,0.5時間以上1時間未満,1時間以上3時間未満,3時間以上5時間未満,5時間以上8時間未満,8時間以上"</formula1>
    </dataValidation>
  </dataValidations>
  <hyperlinks>
    <hyperlink ref="AI4" r:id="rId1" display="../%5b新規（株）こころ.xlsx%5d【入力用】入力用フォーム'!$C$6"/>
  </hyperlinks>
  <pageMargins left="0.59055118110236227" right="0.59055118110236227" top="0.39370078740157483" bottom="0.39370078740157483" header="0" footer="0"/>
  <pageSetup paperSize="9" scale="97" orientation="portrait" horizontalDpi="300" verticalDpi="300" r:id="rId2"/>
  <headerFooter alignWithMargins="0"/>
  <rowBreaks count="1" manualBreakCount="1">
    <brk id="36" max="31" man="1"/>
  </rowBreaks>
  <drawing r:id="rId3"/>
  <legacyDrawing r:id="rId4"/>
  <mc:AlternateContent xmlns:mc="http://schemas.openxmlformats.org/markup-compatibility/2006">
    <mc:Choice Requires="x14">
      <controls>
        <mc:AlternateContent xmlns:mc="http://schemas.openxmlformats.org/markup-compatibility/2006">
          <mc:Choice Requires="x14">
            <control shapeId="61441" r:id="rId5" name="Check Box 1">
              <controlPr locked="0" defaultSize="0" autoFill="0" autoLine="0" autoPict="0">
                <anchor moveWithCells="1">
                  <from>
                    <xdr:col>2</xdr:col>
                    <xdr:colOff>152400</xdr:colOff>
                    <xdr:row>38</xdr:row>
                    <xdr:rowOff>85725</xdr:rowOff>
                  </from>
                  <to>
                    <xdr:col>4</xdr:col>
                    <xdr:colOff>114300</xdr:colOff>
                    <xdr:row>40</xdr:row>
                    <xdr:rowOff>123825</xdr:rowOff>
                  </to>
                </anchor>
              </controlPr>
            </control>
          </mc:Choice>
        </mc:AlternateContent>
        <mc:AlternateContent xmlns:mc="http://schemas.openxmlformats.org/markup-compatibility/2006">
          <mc:Choice Requires="x14">
            <control shapeId="61442" r:id="rId6" name="Option Button 2">
              <controlPr locked="0" defaultSize="0" autoFill="0" autoLine="0" autoPict="0">
                <anchor moveWithCells="1">
                  <from>
                    <xdr:col>15</xdr:col>
                    <xdr:colOff>66675</xdr:colOff>
                    <xdr:row>21</xdr:row>
                    <xdr:rowOff>247650</xdr:rowOff>
                  </from>
                  <to>
                    <xdr:col>16</xdr:col>
                    <xdr:colOff>133350</xdr:colOff>
                    <xdr:row>23</xdr:row>
                    <xdr:rowOff>38100</xdr:rowOff>
                  </to>
                </anchor>
              </controlPr>
            </control>
          </mc:Choice>
        </mc:AlternateContent>
        <mc:AlternateContent xmlns:mc="http://schemas.openxmlformats.org/markup-compatibility/2006">
          <mc:Choice Requires="x14">
            <control shapeId="61443" r:id="rId7" name="Option Button 3">
              <controlPr locked="0" defaultSize="0" autoFill="0" autoLine="0" autoPict="0">
                <anchor moveWithCells="1">
                  <from>
                    <xdr:col>23</xdr:col>
                    <xdr:colOff>85725</xdr:colOff>
                    <xdr:row>21</xdr:row>
                    <xdr:rowOff>238125</xdr:rowOff>
                  </from>
                  <to>
                    <xdr:col>25</xdr:col>
                    <xdr:colOff>0</xdr:colOff>
                    <xdr:row>23</xdr:row>
                    <xdr:rowOff>38100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8">
        <x14:dataValidation type="list" allowBlank="1" showInputMessage="1" showErrorMessage="1" prompt="区分→名称→型式の順で選択してください。_x000a_セルが赤塗りされているときは選択し直してください。">
          <x14:formula1>
            <xm:f>INDIRECT(VLOOKUP(#REF!,名称!$E$3:$F$49,2,FALSE))</xm:f>
          </x14:formula1>
          <xm:sqref>I15</xm:sqref>
        </x14:dataValidation>
        <x14:dataValidation type="list" allowBlank="1" showInputMessage="1" showErrorMessage="1" prompt="区分→名称→型式の順で選択してください。_x000a_セルが赤塗りされているときは選択し直してください。">
          <x14:formula1>
            <xm:f>INDIRECT(VLOOKUP(AK15,名称!$E$3:$F$49,2,FALSE))</xm:f>
          </x14:formula1>
          <xm:sqref>N15</xm:sqref>
        </x14:dataValidation>
        <x14:dataValidation type="list" allowBlank="1" showInputMessage="1" showErrorMessage="1" prompt="区分→名称→型式の順で選択してください。_x000a_セルが赤塗りされているときは選択し直してください。">
          <x14:formula1>
            <xm:f>INDIRECT(VLOOKUP(AI15,名称!$E$3:$F$49,2,FALSE))</xm:f>
          </x14:formula1>
          <xm:sqref>G15:H15 J15:M15 O15</xm:sqref>
        </x14:dataValidation>
        <x14:dataValidation type="list" allowBlank="1" showInputMessage="1" showErrorMessage="1" prompt="メニューから該当するものを選択してください。">
          <x14:formula1>
            <xm:f>INDIRECT(VLOOKUP(AI21,名称!$E$3:$F$53,2,FALSE))</xm:f>
          </x14:formula1>
          <xm:sqref>AI28</xm:sqref>
        </x14:dataValidation>
        <x14:dataValidation type="list" allowBlank="1" showInputMessage="1" showErrorMessage="1" prompt="区分　→　名称　→　型式　の順に選択してください。">
          <x14:formula1>
            <xm:f>INDIRECT(VLOOKUP(G13,名称!$A$3:$B$9,2,FALSE))</xm:f>
          </x14:formula1>
          <xm:sqref>G14:O14</xm:sqref>
        </x14:dataValidation>
        <x14:dataValidation type="list" allowBlank="1" showInputMessage="1" showErrorMessage="1" promptTitle="　" prompt="_x000a_「区分」→「名称」→「型式」の順で選択してください。">
          <x14:formula1>
            <xm:f>名称!$A$3:$A$9</xm:f>
          </x14:formula1>
          <xm:sqref>G13:O13</xm:sqref>
        </x14:dataValidation>
        <x14:dataValidation type="list" allowBlank="1" showInputMessage="1" showErrorMessage="1">
          <x14:formula1>
            <xm:f>INDIRECT(VLOOKUP($AI$21,名称!$I$3:$J$43,2,FALSE))</xm:f>
          </x14:formula1>
          <xm:sqref>C21:O21</xm:sqref>
        </x14:dataValidation>
        <x14:dataValidation type="list" allowBlank="1" showInputMessage="1" showErrorMessage="1" prompt="義足以外の補装具では、この欄に何も記入しないでください。_x000a_義足を使用しているときには、メニューから該当するものを選択してください。">
          <x14:formula1>
            <xm:f>INDIRECT(VLOOKUP($AI$15,名称!$M$3:$N$43,2,FALSE))</xm:f>
          </x14:formula1>
          <xm:sqref>G17:O17</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BC5A87FB206B084BBF197253754911F1" ma:contentTypeVersion="12" ma:contentTypeDescription="新しいドキュメントを作成します。" ma:contentTypeScope="" ma:versionID="467ad750e190b43541e6c02ff3c91934">
  <xsd:schema xmlns:xsd="http://www.w3.org/2001/XMLSchema" xmlns:xs="http://www.w3.org/2001/XMLSchema" xmlns:p="http://schemas.microsoft.com/office/2006/metadata/properties" xmlns:ns2="e12cd535-422e-410f-b55c-6b7e3dee7e9e" xmlns:ns3="7b7e5972-b851-457f-8cb2-fcda5e07e59f" targetNamespace="http://schemas.microsoft.com/office/2006/metadata/properties" ma:root="true" ma:fieldsID="cba47ba938a9871fbcc446a4180b5778" ns2:_="" ns3:_="">
    <xsd:import namespace="e12cd535-422e-410f-b55c-6b7e3dee7e9e"/>
    <xsd:import namespace="7b7e5972-b851-457f-8cb2-fcda5e07e59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12cd535-422e-410f-b55c-6b7e3dee7e9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b7e5972-b851-457f-8cb2-fcda5e07e59f"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dcded1f9-3b5f-4242-839f-9bbac87f1e5e}" ma:internalName="TaxCatchAll" ma:showField="CatchAllData" ma:web="7b7e5972-b851-457f-8cb2-fcda5e07e59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12cd535-422e-410f-b55c-6b7e3dee7e9e">
      <Terms xmlns="http://schemas.microsoft.com/office/infopath/2007/PartnerControls"/>
    </lcf76f155ced4ddcb4097134ff3c332f>
    <TaxCatchAll xmlns="7b7e5972-b851-457f-8cb2-fcda5e07e59f" xsi:nil="true"/>
  </documentManagement>
</p:properties>
</file>

<file path=customXml/itemProps1.xml><?xml version="1.0" encoding="utf-8"?>
<ds:datastoreItem xmlns:ds="http://schemas.openxmlformats.org/officeDocument/2006/customXml" ds:itemID="{8D8F361E-3A40-41F5-9285-B4FF9BF5B34C}">
  <ds:schemaRefs>
    <ds:schemaRef ds:uri="http://schemas.microsoft.com/sharepoint/v3/contenttype/forms"/>
  </ds:schemaRefs>
</ds:datastoreItem>
</file>

<file path=customXml/itemProps2.xml><?xml version="1.0" encoding="utf-8"?>
<ds:datastoreItem xmlns:ds="http://schemas.openxmlformats.org/officeDocument/2006/customXml" ds:itemID="{EFBB9C5B-7640-41DE-8BE0-5EF78D9D8A9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12cd535-422e-410f-b55c-6b7e3dee7e9e"/>
    <ds:schemaRef ds:uri="7b7e5972-b851-457f-8cb2-fcda5e07e59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76A8F3C-5A31-42D7-ABEE-25BFD521C3B6}">
  <ds:schemaRefs>
    <ds:schemaRef ds:uri="http://schemas.microsoft.com/office/2006/metadata/properties"/>
    <ds:schemaRef ds:uri="http://schemas.microsoft.com/office/infopath/2007/PartnerControls"/>
    <ds:schemaRef ds:uri="e12cd535-422e-410f-b55c-6b7e3dee7e9e"/>
    <ds:schemaRef ds:uri="7b7e5972-b851-457f-8cb2-fcda5e07e59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7</vt:i4>
      </vt:variant>
    </vt:vector>
  </HeadingPairs>
  <TitlesOfParts>
    <vt:vector size="18" baseType="lpstr">
      <vt:lpstr>【入力用】入力用フォーム </vt:lpstr>
      <vt:lpstr>【入出力用】様式A-4</vt:lpstr>
      <vt:lpstr>【入出力用】様式A-5</vt:lpstr>
      <vt:lpstr>様式A-5の補足資料</vt:lpstr>
      <vt:lpstr>名称</vt:lpstr>
      <vt:lpstr>様式A-6の記入例</vt:lpstr>
      <vt:lpstr>【入出力用】様式A-6(1例目)</vt:lpstr>
      <vt:lpstr>【入出力用】様式A-6(2例目)</vt:lpstr>
      <vt:lpstr>【入出力用】様式A-6(3例目)</vt:lpstr>
      <vt:lpstr>【出力用】様式A-7</vt:lpstr>
      <vt:lpstr>【集計用】</vt:lpstr>
      <vt:lpstr>'【出力用】様式A-7'!Print_Area</vt:lpstr>
      <vt:lpstr>'【入出力用】様式A-4'!Print_Area</vt:lpstr>
      <vt:lpstr>'【入出力用】様式A-5'!Print_Area</vt:lpstr>
      <vt:lpstr>'【入出力用】様式A-6(1例目)'!Print_Area</vt:lpstr>
      <vt:lpstr>'【入出力用】様式A-6(2例目)'!Print_Area</vt:lpstr>
      <vt:lpstr>'【入出力用】様式A-6(3例目)'!Print_Area</vt:lpstr>
      <vt:lpstr>'【入力用】入力用フォーム '!Print_Area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FJ-USER</dc:creator>
  <cp:keywords/>
  <dc:description/>
  <cp:lastModifiedBy>Administrator</cp:lastModifiedBy>
  <cp:revision/>
  <dcterms:created xsi:type="dcterms:W3CDTF">2013-05-23T03:33:04Z</dcterms:created>
  <dcterms:modified xsi:type="dcterms:W3CDTF">2025-06-02T09:57:34Z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0x010100BC5A87FB206B084BBF197253754911F1</vt:lpwstr>
  </property>
  <property fmtid="{D5CDD505-2E9C-101B-9397-08002B2CF9AE}" pid="3" name="MediaServiceImageTags">
    <vt:lpwstr/>
  </property>
</Properties>
</file>